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740" windowHeight="6750" firstSheet="3" activeTab="4"/>
  </bookViews>
  <sheets>
    <sheet name="XXXXXX" sheetId="1" state="veryHidden" r:id="rId1"/>
    <sheet name="XXXXX0" sheetId="2" state="veryHidden" r:id="rId2"/>
    <sheet name="XXXXX1" sheetId="3" state="veryHidden" r:id="rId3"/>
    <sheet name="予選ラウンド　勝敗表" sheetId="4" r:id="rId4"/>
    <sheet name="決勝ラウンド表" sheetId="5" r:id="rId5"/>
    <sheet name="決勝ラウンドタイムスケジュール" sheetId="6" r:id="rId6"/>
    <sheet name="決勝ラウンドアップ時間" sheetId="7" r:id="rId7"/>
  </sheets>
  <externalReferences>
    <externalReference r:id="rId10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<sst xmlns="http://schemas.openxmlformats.org/spreadsheetml/2006/main" count="438" uniqueCount="186">
  <si>
    <t xml:space="preserve"> </t>
  </si>
  <si>
    <t>フロンティアトルナーレ</t>
  </si>
  <si>
    <t>　</t>
  </si>
  <si>
    <t>順</t>
  </si>
  <si>
    <t>開始時刻</t>
  </si>
  <si>
    <t>対　　　戦</t>
  </si>
  <si>
    <t>審　　　判</t>
  </si>
  <si>
    <t>A①試合</t>
  </si>
  <si>
    <t>：</t>
  </si>
  <si>
    <t>30</t>
  </si>
  <si>
    <t>－</t>
  </si>
  <si>
    <t>B②の２チーム</t>
  </si>
  <si>
    <t>A②試合</t>
  </si>
  <si>
    <t>浜分FC</t>
  </si>
  <si>
    <t>B①の２チーム</t>
  </si>
  <si>
    <t>A③試合</t>
  </si>
  <si>
    <t>B④の２チーム</t>
  </si>
  <si>
    <t>A④試合</t>
  </si>
  <si>
    <t>B③の２チーム</t>
  </si>
  <si>
    <t>A⑤試合</t>
  </si>
  <si>
    <t>Ａ①の勝者</t>
  </si>
  <si>
    <t>Ａ②の勝者</t>
  </si>
  <si>
    <t>B⑥の２チーム</t>
  </si>
  <si>
    <t>A⑥試合</t>
  </si>
  <si>
    <t>Ａ③の勝者</t>
  </si>
  <si>
    <t>Ａ④の勝者</t>
  </si>
  <si>
    <t>B⑤の２チーム</t>
  </si>
  <si>
    <t>Ａ⑦試合</t>
  </si>
  <si>
    <t>Ａ⑤の勝者</t>
  </si>
  <si>
    <t>Ａ⑥の勝者</t>
  </si>
  <si>
    <t>事務局</t>
  </si>
  <si>
    <t>B①試合</t>
  </si>
  <si>
    <t>A②の２チーム</t>
  </si>
  <si>
    <t>B②試合</t>
  </si>
  <si>
    <t>A①の２チーム</t>
  </si>
  <si>
    <t>B③試合</t>
  </si>
  <si>
    <t>A④の２チーム</t>
  </si>
  <si>
    <t>B④試合</t>
  </si>
  <si>
    <t>A③の２チーム</t>
  </si>
  <si>
    <t>Ｂ⑤試合</t>
  </si>
  <si>
    <t>Ｂ①の勝者</t>
  </si>
  <si>
    <t>Ｂ②の勝者</t>
  </si>
  <si>
    <t>A⑥の２チーム</t>
  </si>
  <si>
    <t>Ｂ⑥試合</t>
  </si>
  <si>
    <t>Ｂ③の勝者</t>
  </si>
  <si>
    <t>Ｂ④の勝者</t>
  </si>
  <si>
    <t>A⑤の２チーム</t>
  </si>
  <si>
    <t>函館港FC</t>
  </si>
  <si>
    <t>乙部サッカー少年団</t>
  </si>
  <si>
    <t>サッカースクールイエロー</t>
  </si>
  <si>
    <t>森町エストレーラ</t>
  </si>
  <si>
    <t>日吉が丘サッカー少年団</t>
  </si>
  <si>
    <t>桔梗サッカー少年団</t>
  </si>
  <si>
    <t>（累積は、前・後半ごとにゼロからスタートになるが、後半のそれは延長の後半まで持ち越される。）</t>
  </si>
  <si>
    <t>20</t>
  </si>
  <si>
    <t>得失点</t>
  </si>
  <si>
    <t>全道フットサル選手権　２０２４　U-12の部</t>
  </si>
  <si>
    <t>函館地区予選大会・決勝ラウンド</t>
  </si>
  <si>
    <t>（ゴールを使ったアップ時間表）</t>
  </si>
  <si>
    <t>①</t>
  </si>
  <si>
    <t>②</t>
  </si>
  <si>
    <t>③</t>
  </si>
  <si>
    <t>④</t>
  </si>
  <si>
    <t>●インタ-バル：　ＰＫ前は１分間、　　延長前は５分間　</t>
  </si>
  <si>
    <t>代表決定戦</t>
  </si>
  <si>
    <t>延長の前後半ベンチ移動有</t>
  </si>
  <si>
    <t>閉会式</t>
  </si>
  <si>
    <t>1　　結果発表</t>
  </si>
  <si>
    <t>2　　賞状及びトロフィー授与</t>
  </si>
  <si>
    <t>3　　サッカー協会会長挨拶</t>
  </si>
  <si>
    <t xml:space="preserve"> 令和5年12月10日(日)予選ラウンド </t>
  </si>
  <si>
    <t>(〇勝点３)</t>
  </si>
  <si>
    <t>(●勝点０)</t>
  </si>
  <si>
    <t>(△勝点1)</t>
  </si>
  <si>
    <t>Aブロック</t>
  </si>
  <si>
    <t>勝</t>
  </si>
  <si>
    <t>負</t>
  </si>
  <si>
    <t>分</t>
  </si>
  <si>
    <t>勝点</t>
  </si>
  <si>
    <t>得点</t>
  </si>
  <si>
    <t>失点</t>
  </si>
  <si>
    <t>順位</t>
  </si>
  <si>
    <t>得点</t>
  </si>
  <si>
    <t>失点</t>
  </si>
  <si>
    <t>○</t>
  </si>
  <si>
    <t>●</t>
  </si>
  <si>
    <t>△</t>
  </si>
  <si>
    <t>Bブロック</t>
  </si>
  <si>
    <t>Dブロック</t>
  </si>
  <si>
    <t>Eブロック</t>
  </si>
  <si>
    <t>Fブロック</t>
  </si>
  <si>
    <t>Hブロック</t>
  </si>
  <si>
    <t>せたなジュニアFC</t>
  </si>
  <si>
    <t>ジュニオールホワイト</t>
  </si>
  <si>
    <t>桔梗サッカー少年団</t>
  </si>
  <si>
    <t xml:space="preserve">AVENDA FC U12 </t>
  </si>
  <si>
    <t>CORAZON F.C</t>
  </si>
  <si>
    <t>AVENDA FC U11</t>
  </si>
  <si>
    <t>アストーレ鍛神FC</t>
  </si>
  <si>
    <t>Cブロック</t>
  </si>
  <si>
    <t>今金サッカー少年団</t>
  </si>
  <si>
    <t>グランツ東山FC</t>
  </si>
  <si>
    <t>函館西部FC</t>
  </si>
  <si>
    <t>日吉が丘サッカー少年団</t>
  </si>
  <si>
    <t>プレイフルイエロー</t>
  </si>
  <si>
    <t>函館亀田サッカー少年団</t>
  </si>
  <si>
    <t>乙部サッカー少年団</t>
  </si>
  <si>
    <t>ジュニオールブルー</t>
  </si>
  <si>
    <t>サン・スポーツクラブ1st</t>
  </si>
  <si>
    <t>スクールホワイト</t>
  </si>
  <si>
    <t>プレイフルホワイト</t>
  </si>
  <si>
    <t>Gブロック</t>
  </si>
  <si>
    <t>ジュニオールU-12</t>
  </si>
  <si>
    <t>鷲の木サッカー少年団イーグルス</t>
  </si>
  <si>
    <t>AVENDA FC U12 2nd</t>
  </si>
  <si>
    <t>北斗FCノース</t>
  </si>
  <si>
    <t>サン・スポーツクラブ3rd</t>
  </si>
  <si>
    <t>八幡サッカー少年団</t>
  </si>
  <si>
    <t>SSS八雲</t>
  </si>
  <si>
    <t>プレイフルRISE</t>
  </si>
  <si>
    <t>サン・スポーツクラブ2nd</t>
  </si>
  <si>
    <t>松前サッカー少年団</t>
  </si>
  <si>
    <t>A1</t>
  </si>
  <si>
    <t>H2</t>
  </si>
  <si>
    <t>B1</t>
  </si>
  <si>
    <t>G2</t>
  </si>
  <si>
    <t>C1</t>
  </si>
  <si>
    <t>F2</t>
  </si>
  <si>
    <t>D1</t>
  </si>
  <si>
    <t>E2</t>
  </si>
  <si>
    <t>E1</t>
  </si>
  <si>
    <t>D2</t>
  </si>
  <si>
    <t>F1</t>
  </si>
  <si>
    <t>C2</t>
  </si>
  <si>
    <t>G1</t>
  </si>
  <si>
    <t>B2</t>
  </si>
  <si>
    <t>H1</t>
  </si>
  <si>
    <t>A2</t>
  </si>
  <si>
    <t>Ｂ⑦試合</t>
  </si>
  <si>
    <t>A⑤A⑥の負け</t>
  </si>
  <si>
    <t>B⑤B⑥の負け</t>
  </si>
  <si>
    <t>00</t>
  </si>
  <si>
    <t>35</t>
  </si>
  <si>
    <t>10</t>
  </si>
  <si>
    <t>45</t>
  </si>
  <si>
    <t>55</t>
  </si>
  <si>
    <t>全道フットサル選手権2024　U-12の部　　　　　　　　　　　　　　　　　　　　　　　　　　　　　函館地区予選　決勝ラウンド</t>
  </si>
  <si>
    <t>９：２５～9：３０</t>
  </si>
  <si>
    <t>９：３０～9：３５</t>
  </si>
  <si>
    <t>９：３５～9：４０</t>
  </si>
  <si>
    <t>９：４０～9：４５</t>
  </si>
  <si>
    <t>●９：００開場　　　●ゴールを使わないフリーなアップ　９：０５～９：２０（ボールの使用OK!）</t>
  </si>
  <si>
    <t>全道フットサル選手権2024　U-12の部　函館地区予選    予選ラウンド</t>
  </si>
  <si>
    <t>AVENDA FC U12</t>
  </si>
  <si>
    <t>AVENDA FC U12　2nd</t>
  </si>
  <si>
    <t>ジュニオールFC　U-12</t>
  </si>
  <si>
    <t>北斗FCノース</t>
  </si>
  <si>
    <t>フロンティアトルナーレFC</t>
  </si>
  <si>
    <t>A⑧試合</t>
  </si>
  <si>
    <t>●２０２４年１月１４日（日）　　　　上ノ国町スポーツセンター</t>
  </si>
  <si>
    <t>●２０２４年１月１４日（日）　　　　乙部町民体育館</t>
  </si>
  <si>
    <t>CORAZON　F.C</t>
  </si>
  <si>
    <t>AVENDA  FC U12  2nd</t>
  </si>
  <si>
    <t>日吉が丘サッカー少年団</t>
  </si>
  <si>
    <t>乙部サッカー少年団</t>
  </si>
  <si>
    <t>ジュニオールFC U-12</t>
  </si>
  <si>
    <t>AVENDA FC U-12</t>
  </si>
  <si>
    <t>森町エストレーラ：AVENDA FC U12　2ｎｄ</t>
  </si>
  <si>
    <t>日吉が丘サッカー少年団：乙部サッカー少年団</t>
  </si>
  <si>
    <t>サン・スポーツクラブ1st：プレイフルイエロー</t>
  </si>
  <si>
    <t>北斗FCノース：AVENDA FC U11</t>
  </si>
  <si>
    <t>サッカースクールイエロー：桔梗サッカー少年団</t>
  </si>
  <si>
    <t>上ノ国スポーツセンター</t>
  </si>
  <si>
    <t>　乙部町民体育館</t>
  </si>
  <si>
    <t>会場</t>
  </si>
  <si>
    <t>AVENDA FC U12：サン・スポーツクラブ2nd</t>
  </si>
  <si>
    <t>CORAZON F.C：プレイフルホワイト</t>
  </si>
  <si>
    <t>　ジュニオールFC U-12：フロンティアトルナーレ</t>
  </si>
  <si>
    <r>
      <t>反則の累積（５ファール）有：　６個目のファールから、</t>
    </r>
    <r>
      <rPr>
        <sz val="12"/>
        <color indexed="10"/>
        <rFont val="HG丸ｺﾞｼｯｸM-PRO"/>
        <family val="3"/>
      </rPr>
      <t>８Ｍ</t>
    </r>
    <r>
      <rPr>
        <sz val="12"/>
        <rFont val="HG丸ｺﾞｼｯｸM-PRO"/>
        <family val="3"/>
      </rPr>
      <t>地点の</t>
    </r>
  </si>
  <si>
    <t>第２ＰＫマークから壁無しＦＫ                                                                                                                                                                       （第２ＰＫ地点より、ゴールに近い場合は、その地点からか選択できる。）</t>
  </si>
  <si>
    <t>函館地区代表・準優勝</t>
  </si>
  <si>
    <t>全道フットサル選手権2024　U-12　函館地区予選大会　決勝ラウンド結果</t>
  </si>
  <si>
    <t>函館地区代表　　AVENDA FC U12</t>
  </si>
  <si>
    <t>準優勝　　サン・スポーツクラブ</t>
  </si>
  <si>
    <t>第３位　AVENDA FC U12　2nd　　サッカースクールイエロー</t>
  </si>
  <si>
    <t>PK2-3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</si>
</sst>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DBNum3][$-411]0"/>
    <numFmt numFmtId="178" formatCode="0_);[Red]\(0\)"/>
    <numFmt numFmtId="179" formatCode="0.E+00"/>
    <numFmt numFmtId="180" formatCode="h:mm;@"/>
    <numFmt numFmtId="181" formatCode="&quot;¥&quot;#,##0_);[Red]\(&quot;¥&quot;#,##0\)"/>
    <numFmt numFmtId="182" formatCode="[$-411]ggge&quot;年&quot;m&quot;月&quot;d&quot;日&quot;;@"/>
    <numFmt numFmtId="183" formatCode="mmm\-yyyy"/>
    <numFmt numFmtId="184" formatCode="#,##0_ ;[Red]\-#,##0\ "/>
    <numFmt numFmtId="185" formatCode="#,##0_ "/>
    <numFmt numFmtId="186" formatCode="0,000&quot;円&quot;&quot;以&quot;&quot;上&quot;"/>
    <numFmt numFmtId="187" formatCode="0,000&quot;円&quot;&quot;未満&quot;"/>
    <numFmt numFmtId="188" formatCode="0_ "/>
    <numFmt numFmtId="189" formatCode="0.0_ "/>
    <numFmt numFmtId="190" formatCode="0.00_ "/>
    <numFmt numFmtId="191" formatCode="0.000_ "/>
    <numFmt numFmtId="192" formatCode="0.0000_ "/>
    <numFmt numFmtId="193" formatCode="0,000&quot;円&quot;"/>
    <numFmt numFmtId="194" formatCode="000&quot;円&quot;"/>
    <numFmt numFmtId="195" formatCode="0&quot;～&quot;\1"/>
    <numFmt numFmtId="196" formatCode="[&lt;=999]000;[&lt;=99999]000\-00;000\-0000"/>
    <numFmt numFmtId="197" formatCode="m/d"/>
    <numFmt numFmtId="198" formatCode="0&quot;月&quot;&quot;分&quot;\ &quot;賃&quot;&quot;金&quot;"/>
    <numFmt numFmtId="199" formatCode="\=\i\f\(\=0,&quot;&quot;\)"/>
    <numFmt numFmtId="200" formatCode="\=\i\f\(\,&quot;&quot;\)"/>
    <numFmt numFmtId="201" formatCode="&quot;&quot;"/>
    <numFmt numFmtId="202" formatCode="#,###,###"/>
    <numFmt numFmtId="203" formatCode="##"/>
    <numFmt numFmtId="204" formatCode="##&quot;課&quot;"/>
    <numFmt numFmtId="205" formatCode="0&quot;課&quot;"/>
    <numFmt numFmtId="206" formatCode="#,##0;[Red]#,##0"/>
    <numFmt numFmtId="207" formatCode="0;[Red]0"/>
    <numFmt numFmtId="208" formatCode="0000000"/>
    <numFmt numFmtId="209" formatCode="0,000"/>
    <numFmt numFmtId="210" formatCode="#,##0.000"/>
    <numFmt numFmtId="211" formatCode="#,##0.0000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  <numFmt numFmtId="215" formatCode="#"/>
    <numFmt numFmtId="216" formatCode="[$]ggge&quot;年&quot;m&quot;月&quot;d&quot;日&quot;;@"/>
    <numFmt numFmtId="217" formatCode="[$]gge&quot;年&quot;m&quot;月&quot;d&quot;日&quot;;@"/>
  </numFmts>
  <fonts count="9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b/>
      <sz val="14"/>
      <name val="ＭＳ Ｐゴシック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b/>
      <sz val="10"/>
      <name val="HG丸ｺﾞｼｯｸM-PRO"/>
      <family val="3"/>
    </font>
    <font>
      <b/>
      <sz val="6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20"/>
      <name val="HG丸ｺﾞｼｯｸM-PRO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36"/>
      <name val="ＭＳ 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HG丸ｺﾞｼｯｸM-PRO"/>
      <family val="3"/>
    </font>
    <font>
      <b/>
      <i/>
      <sz val="18"/>
      <name val="HG丸ｺﾞｼｯｸM-PRO"/>
      <family val="3"/>
    </font>
    <font>
      <sz val="12"/>
      <name val="ＭＳ Ｐゴシック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丸ｺﾞｼｯｸM-PRO"/>
      <family val="3"/>
    </font>
    <font>
      <sz val="14"/>
      <color indexed="10"/>
      <name val="ＭＳ Ｐゴシック"/>
      <family val="3"/>
    </font>
    <font>
      <sz val="11"/>
      <color indexed="8"/>
      <name val="ＭＳ ゴシック"/>
      <family val="3"/>
    </font>
    <font>
      <sz val="8"/>
      <color indexed="55"/>
      <name val="ＭＳ Ｐゴシック"/>
      <family val="3"/>
    </font>
    <font>
      <sz val="11"/>
      <color indexed="23"/>
      <name val="ＭＳ Ｐゴシック"/>
      <family val="3"/>
    </font>
    <font>
      <sz val="8"/>
      <color indexed="9"/>
      <name val="ＭＳ Ｐゴシック"/>
      <family val="3"/>
    </font>
    <font>
      <sz val="12"/>
      <color indexed="8"/>
      <name val="ＭＳ ゴシック"/>
      <family val="3"/>
    </font>
    <font>
      <sz val="8"/>
      <color indexed="23"/>
      <name val="ＭＳ Ｐゴシック"/>
      <family val="3"/>
    </font>
    <font>
      <b/>
      <sz val="12"/>
      <color indexed="8"/>
      <name val="ＭＳ ゴシック"/>
      <family val="3"/>
    </font>
    <font>
      <sz val="4"/>
      <color indexed="23"/>
      <name val="ＭＳ Ｐゴシック"/>
      <family val="3"/>
    </font>
    <font>
      <sz val="11"/>
      <color indexed="55"/>
      <name val="ＭＳ Ｐゴシック"/>
      <family val="3"/>
    </font>
    <font>
      <b/>
      <sz val="14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HG丸ｺﾞｼｯｸM-PRO"/>
      <family val="3"/>
    </font>
    <font>
      <sz val="3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HG丸ｺﾞｼｯｸM-PRO"/>
      <family val="3"/>
    </font>
    <font>
      <sz val="14"/>
      <color rgb="FFFF0000"/>
      <name val="Calibri"/>
      <family val="3"/>
    </font>
    <font>
      <sz val="11"/>
      <color theme="1"/>
      <name val="ＭＳ ゴシック"/>
      <family val="3"/>
    </font>
    <font>
      <sz val="8"/>
      <color theme="0" tint="-0.24997000396251678"/>
      <name val="Calibri"/>
      <family val="3"/>
    </font>
    <font>
      <sz val="11"/>
      <color theme="1" tint="0.49998000264167786"/>
      <name val="Calibri"/>
      <family val="3"/>
    </font>
    <font>
      <sz val="8"/>
      <color theme="0"/>
      <name val="Calibri"/>
      <family val="3"/>
    </font>
    <font>
      <sz val="12"/>
      <color theme="1"/>
      <name val="ＭＳ ゴシック"/>
      <family val="3"/>
    </font>
    <font>
      <sz val="8"/>
      <color theme="1" tint="0.49998000264167786"/>
      <name val="Calibri"/>
      <family val="3"/>
    </font>
    <font>
      <b/>
      <sz val="12"/>
      <color theme="1"/>
      <name val="ＭＳ ゴシック"/>
      <family val="3"/>
    </font>
    <font>
      <sz val="4"/>
      <color theme="1" tint="0.49998000264167786"/>
      <name val="Calibri"/>
      <family val="3"/>
    </font>
    <font>
      <sz val="11"/>
      <name val="Calibri"/>
      <family val="3"/>
    </font>
    <font>
      <sz val="11"/>
      <color theme="0" tint="-0.24997000396251678"/>
      <name val="ＭＳ Ｐゴシック"/>
      <family val="3"/>
    </font>
    <font>
      <b/>
      <sz val="14"/>
      <color theme="1"/>
      <name val="ＭＳ ゴシック"/>
      <family val="3"/>
    </font>
    <font>
      <sz val="8"/>
      <color theme="1"/>
      <name val="ＭＳ ゴシック"/>
      <family val="3"/>
    </font>
    <font>
      <b/>
      <sz val="11"/>
      <color rgb="FFFF0000"/>
      <name val="HG丸ｺﾞｼｯｸM-PRO"/>
      <family val="3"/>
    </font>
    <font>
      <sz val="36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double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/>
      <top style="thin"/>
      <bottom style="medium"/>
    </border>
    <border>
      <left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 diagonalUp="1" diagonalDown="1">
      <left style="thin"/>
      <right/>
      <top style="thin"/>
      <bottom/>
      <diagonal style="thin"/>
    </border>
    <border diagonalUp="1" diagonalDown="1">
      <left/>
      <right/>
      <top style="thin"/>
      <bottom/>
      <diagonal style="thin"/>
    </border>
    <border diagonalUp="1" diagonalDown="1">
      <left/>
      <right style="thin"/>
      <top style="thin"/>
      <bottom/>
      <diagonal style="thin"/>
    </border>
    <border diagonalUp="1" diagonalDown="1">
      <left style="thin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/>
      <top/>
      <bottom style="thin"/>
      <diagonal style="thin"/>
    </border>
    <border diagonalUp="1" diagonalDown="1">
      <left/>
      <right/>
      <top/>
      <bottom style="thin"/>
      <diagonal style="thin"/>
    </border>
    <border diagonalUp="1" diagonalDown="1">
      <left/>
      <right style="thin"/>
      <top/>
      <bottom style="thin"/>
      <diagonal style="thin"/>
    </border>
    <border>
      <left style="thin"/>
      <right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 style="double"/>
      <right/>
      <top style="medium"/>
      <bottom style="double"/>
    </border>
    <border>
      <left/>
      <right style="medium"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 style="thin"/>
    </border>
    <border>
      <left/>
      <right style="double"/>
      <top style="double"/>
      <bottom style="thin"/>
    </border>
    <border>
      <left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double"/>
      <top style="thin"/>
      <bottom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>
        <color indexed="63"/>
      </left>
      <right style="double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/>
      <bottom style="medium">
        <color rgb="FFFF0000"/>
      </bottom>
    </border>
    <border>
      <left/>
      <right>
        <color indexed="63"/>
      </right>
      <top/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>
        <color theme="1"/>
      </left>
      <right>
        <color indexed="63"/>
      </right>
      <top>
        <color indexed="63"/>
      </top>
      <bottom style="medium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3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78" fillId="33" borderId="10" xfId="0" applyFont="1" applyFill="1" applyBorder="1" applyAlignment="1">
      <alignment horizontal="center" vertical="center"/>
    </xf>
    <xf numFmtId="0" fontId="78" fillId="33" borderId="22" xfId="0" applyFont="1" applyFill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 wrapText="1"/>
    </xf>
    <xf numFmtId="0" fontId="78" fillId="33" borderId="22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1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82" fillId="0" borderId="23" xfId="0" applyFont="1" applyBorder="1" applyAlignment="1">
      <alignment horizontal="center" vertical="center" shrinkToFit="1"/>
    </xf>
    <xf numFmtId="215" fontId="82" fillId="0" borderId="23" xfId="0" applyNumberFormat="1" applyFont="1" applyBorder="1" applyAlignment="1">
      <alignment horizontal="center" vertical="center" shrinkToFit="1"/>
    </xf>
    <xf numFmtId="0" fontId="8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1" fillId="0" borderId="0" xfId="0" applyFont="1" applyAlignment="1">
      <alignment horizontal="distributed" vertical="center" indent="3"/>
    </xf>
    <xf numFmtId="0" fontId="84" fillId="0" borderId="27" xfId="0" applyFont="1" applyBorder="1" applyAlignment="1">
      <alignment horizontal="center" vertical="center"/>
    </xf>
    <xf numFmtId="0" fontId="82" fillId="0" borderId="27" xfId="0" applyFont="1" applyBorder="1" applyAlignment="1">
      <alignment horizontal="center" vertical="center" shrinkToFit="1"/>
    </xf>
    <xf numFmtId="215" fontId="82" fillId="0" borderId="27" xfId="0" applyNumberFormat="1" applyFont="1" applyBorder="1" applyAlignment="1">
      <alignment horizontal="center" vertical="center" shrinkToFit="1"/>
    </xf>
    <xf numFmtId="0" fontId="78" fillId="0" borderId="16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5" fillId="0" borderId="17" xfId="0" applyFont="1" applyBorder="1" applyAlignment="1">
      <alignment horizontal="right" vertical="center"/>
    </xf>
    <xf numFmtId="0" fontId="14" fillId="0" borderId="27" xfId="0" applyFont="1" applyBorder="1" applyAlignment="1">
      <alignment vertical="center"/>
    </xf>
    <xf numFmtId="0" fontId="17" fillId="0" borderId="2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20" fillId="33" borderId="10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86" fillId="0" borderId="27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9" fillId="0" borderId="28" xfId="0" applyFont="1" applyBorder="1" applyAlignment="1">
      <alignment horizontal="center" vertical="center" shrinkToFit="1"/>
    </xf>
    <xf numFmtId="0" fontId="89" fillId="0" borderId="27" xfId="0" applyFont="1" applyBorder="1" applyAlignment="1">
      <alignment horizontal="center" vertical="center" shrinkToFit="1"/>
    </xf>
    <xf numFmtId="0" fontId="89" fillId="0" borderId="2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49" fontId="90" fillId="0" borderId="33" xfId="0" applyNumberFormat="1" applyFont="1" applyBorder="1" applyAlignment="1">
      <alignment horizontal="center" vertical="center"/>
    </xf>
    <xf numFmtId="49" fontId="90" fillId="0" borderId="21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15" fontId="18" fillId="0" borderId="43" xfId="0" applyNumberFormat="1" applyFont="1" applyBorder="1" applyAlignment="1">
      <alignment horizontal="center" vertical="center" shrinkToFit="1"/>
    </xf>
    <xf numFmtId="215" fontId="18" fillId="0" borderId="16" xfId="0" applyNumberFormat="1" applyFont="1" applyBorder="1" applyAlignment="1">
      <alignment horizontal="center" vertical="center" shrinkToFit="1"/>
    </xf>
    <xf numFmtId="215" fontId="18" fillId="0" borderId="28" xfId="0" applyNumberFormat="1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91" fillId="0" borderId="44" xfId="0" applyFont="1" applyBorder="1" applyAlignment="1">
      <alignment horizontal="center" vertical="center"/>
    </xf>
    <xf numFmtId="0" fontId="91" fillId="0" borderId="45" xfId="0" applyFont="1" applyBorder="1" applyAlignment="1">
      <alignment horizontal="center" vertical="center"/>
    </xf>
    <xf numFmtId="0" fontId="91" fillId="0" borderId="46" xfId="0" applyFont="1" applyBorder="1" applyAlignment="1">
      <alignment horizontal="center" vertical="center"/>
    </xf>
    <xf numFmtId="215" fontId="82" fillId="0" borderId="43" xfId="0" applyNumberFormat="1" applyFont="1" applyBorder="1" applyAlignment="1">
      <alignment horizontal="center" vertical="center" shrinkToFit="1"/>
    </xf>
    <xf numFmtId="215" fontId="82" fillId="0" borderId="16" xfId="0" applyNumberFormat="1" applyFont="1" applyBorder="1" applyAlignment="1">
      <alignment horizontal="center" vertical="center" shrinkToFit="1"/>
    </xf>
    <xf numFmtId="215" fontId="82" fillId="0" borderId="28" xfId="0" applyNumberFormat="1" applyFont="1" applyBorder="1" applyAlignment="1">
      <alignment horizontal="center" vertical="center" shrinkToFit="1"/>
    </xf>
    <xf numFmtId="0" fontId="84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20" fontId="8" fillId="0" borderId="54" xfId="0" applyNumberFormat="1" applyFont="1" applyBorder="1" applyAlignment="1">
      <alignment horizontal="center" vertical="center" shrinkToFit="1"/>
    </xf>
    <xf numFmtId="20" fontId="8" fillId="0" borderId="0" xfId="0" applyNumberFormat="1" applyFont="1" applyBorder="1" applyAlignment="1">
      <alignment horizontal="center" vertical="center" shrinkToFit="1"/>
    </xf>
    <xf numFmtId="0" fontId="8" fillId="34" borderId="55" xfId="0" applyFont="1" applyFill="1" applyBorder="1" applyAlignment="1">
      <alignment horizontal="center" vertical="center" shrinkToFit="1"/>
    </xf>
    <xf numFmtId="0" fontId="8" fillId="34" borderId="16" xfId="0" applyFont="1" applyFill="1" applyBorder="1" applyAlignment="1">
      <alignment horizontal="center" vertical="center" shrinkToFit="1"/>
    </xf>
    <xf numFmtId="0" fontId="8" fillId="34" borderId="56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56" xfId="0" applyFont="1" applyBorder="1" applyAlignment="1">
      <alignment horizontal="center" vertical="center" wrapText="1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23" fillId="0" borderId="55" xfId="0" applyFont="1" applyBorder="1" applyAlignment="1">
      <alignment horizontal="center" vertical="center" wrapText="1" shrinkToFit="1"/>
    </xf>
    <xf numFmtId="0" fontId="23" fillId="0" borderId="16" xfId="0" applyFont="1" applyBorder="1" applyAlignment="1">
      <alignment horizontal="center" vertical="center" wrapText="1" shrinkToFit="1"/>
    </xf>
    <xf numFmtId="0" fontId="8" fillId="0" borderId="5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76" fillId="0" borderId="55" xfId="0" applyFont="1" applyBorder="1" applyAlignment="1">
      <alignment horizontal="center" vertical="center" shrinkToFit="1"/>
    </xf>
    <xf numFmtId="0" fontId="76" fillId="0" borderId="16" xfId="0" applyFont="1" applyBorder="1" applyAlignment="1">
      <alignment horizontal="center" vertical="center" shrinkToFit="1"/>
    </xf>
    <xf numFmtId="0" fontId="76" fillId="0" borderId="5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20" fontId="11" fillId="0" borderId="54" xfId="0" applyNumberFormat="1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8" fillId="0" borderId="6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20" fontId="8" fillId="0" borderId="5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20" fontId="8" fillId="0" borderId="0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58" fontId="5" fillId="0" borderId="0" xfId="0" applyNumberFormat="1" applyFont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10" fillId="34" borderId="83" xfId="0" applyFont="1" applyFill="1" applyBorder="1" applyAlignment="1">
      <alignment horizontal="center" vertical="center"/>
    </xf>
    <xf numFmtId="0" fontId="10" fillId="34" borderId="82" xfId="0" applyFont="1" applyFill="1" applyBorder="1" applyAlignment="1">
      <alignment horizontal="center" vertical="center"/>
    </xf>
    <xf numFmtId="0" fontId="10" fillId="34" borderId="84" xfId="0" applyFont="1" applyFill="1" applyBorder="1" applyAlignment="1">
      <alignment horizontal="center" vertical="center"/>
    </xf>
    <xf numFmtId="0" fontId="9" fillId="34" borderId="85" xfId="0" applyFont="1" applyFill="1" applyBorder="1" applyAlignment="1">
      <alignment horizontal="center" vertical="center"/>
    </xf>
    <xf numFmtId="0" fontId="9" fillId="34" borderId="82" xfId="0" applyFont="1" applyFill="1" applyBorder="1" applyAlignment="1">
      <alignment horizontal="center" vertical="center"/>
    </xf>
    <xf numFmtId="0" fontId="9" fillId="34" borderId="86" xfId="0" applyFont="1" applyFill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9" fillId="34" borderId="88" xfId="0" applyFont="1" applyFill="1" applyBorder="1" applyAlignment="1">
      <alignment horizontal="center" vertical="center"/>
    </xf>
    <xf numFmtId="0" fontId="9" fillId="34" borderId="89" xfId="0" applyFont="1" applyFill="1" applyBorder="1" applyAlignment="1">
      <alignment horizontal="center" vertical="center"/>
    </xf>
    <xf numFmtId="0" fontId="9" fillId="34" borderId="90" xfId="0" applyFont="1" applyFill="1" applyBorder="1" applyAlignment="1">
      <alignment horizontal="center" vertical="center"/>
    </xf>
    <xf numFmtId="0" fontId="24" fillId="0" borderId="91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4" fillId="0" borderId="90" xfId="0" applyFont="1" applyBorder="1" applyAlignment="1">
      <alignment horizontal="center" vertical="center"/>
    </xf>
    <xf numFmtId="0" fontId="10" fillId="34" borderId="91" xfId="0" applyFont="1" applyFill="1" applyBorder="1" applyAlignment="1">
      <alignment horizontal="center" vertical="center"/>
    </xf>
    <xf numFmtId="0" fontId="10" fillId="34" borderId="89" xfId="0" applyFont="1" applyFill="1" applyBorder="1" applyAlignment="1">
      <alignment horizontal="center" vertical="center"/>
    </xf>
    <xf numFmtId="0" fontId="10" fillId="34" borderId="92" xfId="0" applyFont="1" applyFill="1" applyBorder="1" applyAlignment="1">
      <alignment horizontal="center" vertical="center"/>
    </xf>
    <xf numFmtId="0" fontId="24" fillId="0" borderId="93" xfId="0" applyFont="1" applyBorder="1" applyAlignment="1">
      <alignment horizontal="center" vertical="center"/>
    </xf>
    <xf numFmtId="0" fontId="24" fillId="0" borderId="94" xfId="0" applyFont="1" applyBorder="1" applyAlignment="1">
      <alignment horizontal="center" vertical="center"/>
    </xf>
    <xf numFmtId="0" fontId="24" fillId="0" borderId="95" xfId="0" applyFont="1" applyBorder="1" applyAlignment="1">
      <alignment horizontal="center" vertical="center"/>
    </xf>
    <xf numFmtId="0" fontId="10" fillId="34" borderId="93" xfId="0" applyFont="1" applyFill="1" applyBorder="1" applyAlignment="1">
      <alignment horizontal="center" vertical="center"/>
    </xf>
    <xf numFmtId="0" fontId="10" fillId="34" borderId="94" xfId="0" applyFont="1" applyFill="1" applyBorder="1" applyAlignment="1">
      <alignment horizontal="center" vertical="center"/>
    </xf>
    <xf numFmtId="0" fontId="10" fillId="34" borderId="96" xfId="0" applyFont="1" applyFill="1" applyBorder="1" applyAlignment="1">
      <alignment horizontal="center" vertical="center"/>
    </xf>
    <xf numFmtId="0" fontId="9" fillId="34" borderId="97" xfId="0" applyFont="1" applyFill="1" applyBorder="1" applyAlignment="1">
      <alignment horizontal="center" vertical="center"/>
    </xf>
    <xf numFmtId="0" fontId="9" fillId="34" borderId="94" xfId="0" applyFont="1" applyFill="1" applyBorder="1" applyAlignment="1">
      <alignment horizontal="center" vertical="center"/>
    </xf>
    <xf numFmtId="0" fontId="9" fillId="34" borderId="95" xfId="0" applyFont="1" applyFill="1" applyBorder="1" applyAlignment="1">
      <alignment horizontal="center" vertical="center"/>
    </xf>
    <xf numFmtId="0" fontId="9" fillId="34" borderId="91" xfId="0" applyFont="1" applyFill="1" applyBorder="1" applyAlignment="1">
      <alignment horizontal="center" vertical="center"/>
    </xf>
    <xf numFmtId="0" fontId="9" fillId="34" borderId="92" xfId="0" applyFont="1" applyFill="1" applyBorder="1" applyAlignment="1">
      <alignment horizontal="center" vertical="center"/>
    </xf>
    <xf numFmtId="6" fontId="13" fillId="0" borderId="87" xfId="58" applyFont="1" applyBorder="1" applyAlignment="1">
      <alignment horizontal="center" vertical="center"/>
    </xf>
    <xf numFmtId="6" fontId="13" fillId="0" borderId="30" xfId="58" applyFont="1" applyBorder="1" applyAlignment="1">
      <alignment horizontal="center" vertical="center"/>
    </xf>
    <xf numFmtId="6" fontId="13" fillId="0" borderId="31" xfId="58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47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5" xfId="0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0" fillId="0" borderId="106" xfId="0" applyBorder="1" applyAlignment="1">
      <alignment vertical="center"/>
    </xf>
    <xf numFmtId="0" fontId="0" fillId="0" borderId="0" xfId="0" applyAlignment="1">
      <alignment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FFALO\&#65298;&#65296;&#65298;&#65299;&#12288;&#20840;&#36947;&#12501;&#12483;&#12488;&#12469;&#12523;&#36984;&#25163;&#27177;2024&#65288;U-12&#65289;&#12288;&#20989;&#39208;&#22320;&#21306;&#22823;&#20250;\&#65297;&#27425;R&#32080;&#26524;&#12539;&#27770;&#21213;R&#12479;&#12452;&#12512;&#12486;&#12540;&#12502;&#12523;\&#27770;&#21213;&#12521;&#12454;&#12531;&#12489;&#12288;&#12524;&#12462;&#12517;&#12524;&#12540;&#12471;&#12519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レギュレーション"/>
    </sheetNames>
    <sheetDataSet>
      <sheetData sheetId="3">
        <row r="5">
          <cell r="B5" t="str">
            <v>●ＰＫ戦は、ベンチ入りの人数が少ない方にあわせるか、多い方が全員蹴るか選択できる。</v>
          </cell>
        </row>
        <row r="6">
          <cell r="B6" t="str">
            <v>（５名後はサドンデス）★尚、人数が多いチームが、キーパーのみはできない。</v>
          </cell>
        </row>
        <row r="7">
          <cell r="B7" t="str">
            <v>★１巡後は、順番変更がOK ！！（サッカーも同様）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G52" sqref="G52"/>
    </sheetView>
  </sheetViews>
  <sheetFormatPr defaultColWidth="9.00390625" defaultRowHeight="13.5"/>
  <cols>
    <col min="1" max="1" width="13.25390625" style="0" customWidth="1"/>
    <col min="2" max="13" width="3.125" style="0" customWidth="1"/>
    <col min="14" max="16" width="2.75390625" style="0" customWidth="1"/>
    <col min="17" max="19" width="3.75390625" style="0" bestFit="1" customWidth="1"/>
    <col min="20" max="22" width="5.25390625" style="0" customWidth="1"/>
    <col min="23" max="23" width="6.25390625" style="0" customWidth="1"/>
    <col min="24" max="24" width="5.25390625" style="0" customWidth="1"/>
  </cols>
  <sheetData>
    <row r="1" spans="1:21" ht="42" customHeight="1">
      <c r="A1" s="87" t="s">
        <v>152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21.75" customHeight="1">
      <c r="A2" s="133" t="s">
        <v>70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59"/>
    </row>
    <row r="3" spans="22:24" ht="13.5">
      <c r="V3" s="36" t="s">
        <v>71</v>
      </c>
      <c r="W3" s="36" t="s">
        <v>72</v>
      </c>
      <c r="X3" s="36" t="s">
        <v>73</v>
      </c>
    </row>
    <row r="4" spans="1:24" ht="14.25">
      <c r="A4" s="60" t="s">
        <v>74</v>
      </c>
      <c r="B4" s="130" t="str">
        <f>A5</f>
        <v>AVENDA FC U12 </v>
      </c>
      <c r="C4" s="131"/>
      <c r="D4" s="132"/>
      <c r="E4" s="130" t="str">
        <f>A6</f>
        <v>桔梗サッカー少年団</v>
      </c>
      <c r="F4" s="131"/>
      <c r="G4" s="132"/>
      <c r="H4" s="130" t="str">
        <f>A7</f>
        <v>せたなジュニアFC</v>
      </c>
      <c r="I4" s="131"/>
      <c r="J4" s="132"/>
      <c r="K4" s="130" t="str">
        <f>A8</f>
        <v>ジュニオールホワイト</v>
      </c>
      <c r="L4" s="131"/>
      <c r="M4" s="132"/>
      <c r="N4" s="112"/>
      <c r="O4" s="113"/>
      <c r="P4" s="114"/>
      <c r="Q4" s="92" t="s">
        <v>75</v>
      </c>
      <c r="R4" s="93" t="s">
        <v>76</v>
      </c>
      <c r="S4" s="93" t="s">
        <v>77</v>
      </c>
      <c r="T4" s="94" t="s">
        <v>78</v>
      </c>
      <c r="U4" s="94" t="s">
        <v>79</v>
      </c>
      <c r="V4" s="94" t="s">
        <v>80</v>
      </c>
      <c r="W4" s="94" t="s">
        <v>55</v>
      </c>
      <c r="X4" s="94" t="s">
        <v>81</v>
      </c>
    </row>
    <row r="5" spans="1:24" ht="30" customHeight="1">
      <c r="A5" s="70" t="s">
        <v>95</v>
      </c>
      <c r="B5" s="127"/>
      <c r="C5" s="128"/>
      <c r="D5" s="129"/>
      <c r="E5" s="37">
        <v>9</v>
      </c>
      <c r="F5" s="63" t="str">
        <f>IF(E5="","",IF(E5=G5,"△",IF(E5&gt;G5,"○","●")))</f>
        <v>○</v>
      </c>
      <c r="G5" s="38">
        <v>0</v>
      </c>
      <c r="H5" s="37">
        <v>10</v>
      </c>
      <c r="I5" s="39" t="str">
        <f>IF(H5="","",IF(H5=J5,"△",IF(H5&gt;J5,"○","●")))</f>
        <v>○</v>
      </c>
      <c r="J5" s="38">
        <v>1</v>
      </c>
      <c r="K5" s="37">
        <v>9</v>
      </c>
      <c r="L5" s="39" t="str">
        <f>IF(K5="","",IF(K5=M5,"△",IF(K5&gt;M5,"○","●")))</f>
        <v>○</v>
      </c>
      <c r="M5" s="38">
        <v>0</v>
      </c>
      <c r="N5" s="115"/>
      <c r="O5" s="116"/>
      <c r="P5" s="117"/>
      <c r="Q5" s="40">
        <f aca="true" t="shared" si="0" ref="Q5:S8">COUNTIF($B5:$M5,Q$9)</f>
        <v>3</v>
      </c>
      <c r="R5" s="40">
        <f t="shared" si="0"/>
        <v>0</v>
      </c>
      <c r="S5" s="40">
        <f t="shared" si="0"/>
        <v>0</v>
      </c>
      <c r="T5" s="64">
        <f>Q5*3+S5</f>
        <v>9</v>
      </c>
      <c r="U5" s="64">
        <f aca="true" t="shared" si="1" ref="U5:V8">SUMIF($B$9:$M$9,U$4,$B5:$M5)</f>
        <v>28</v>
      </c>
      <c r="V5" s="64">
        <f t="shared" si="1"/>
        <v>1</v>
      </c>
      <c r="W5" s="64">
        <f>_xlfn.IFERROR(U5-V5,"")</f>
        <v>27</v>
      </c>
      <c r="X5" s="64">
        <f>SUMPRODUCT(($T$5:$T$8*10^5+$W$5:$W$8&gt;T5*10^5+W5)*1)+1</f>
        <v>1</v>
      </c>
    </row>
    <row r="6" spans="1:24" ht="30" customHeight="1">
      <c r="A6" s="61" t="s">
        <v>94</v>
      </c>
      <c r="B6" s="39">
        <v>0</v>
      </c>
      <c r="C6" s="41" t="str">
        <f>IF(B6="","",IF(B6=D6,"△",IF(B6&gt;D6,"○","●")))</f>
        <v>●</v>
      </c>
      <c r="D6" s="40">
        <v>9</v>
      </c>
      <c r="E6" s="127"/>
      <c r="F6" s="128"/>
      <c r="G6" s="129"/>
      <c r="H6" s="37">
        <v>2</v>
      </c>
      <c r="I6" s="39" t="str">
        <f>IF(H6="","",IF(H6=J6,"△",IF(H6&gt;J6,"○","●")))</f>
        <v>●</v>
      </c>
      <c r="J6" s="42">
        <v>3</v>
      </c>
      <c r="K6" s="43">
        <v>6</v>
      </c>
      <c r="L6" s="39" t="str">
        <f>IF(K6="","",IF(K6=M6,"△",IF(K6&gt;M6,"○","●")))</f>
        <v>○</v>
      </c>
      <c r="M6" s="38">
        <v>0</v>
      </c>
      <c r="N6" s="115"/>
      <c r="O6" s="116"/>
      <c r="P6" s="117"/>
      <c r="Q6" s="40">
        <f t="shared" si="0"/>
        <v>1</v>
      </c>
      <c r="R6" s="40">
        <f t="shared" si="0"/>
        <v>2</v>
      </c>
      <c r="S6" s="40">
        <f t="shared" si="0"/>
        <v>0</v>
      </c>
      <c r="T6" s="64">
        <f>Q6*3+S6</f>
        <v>3</v>
      </c>
      <c r="U6" s="64">
        <f t="shared" si="1"/>
        <v>8</v>
      </c>
      <c r="V6" s="64">
        <f t="shared" si="1"/>
        <v>12</v>
      </c>
      <c r="W6" s="64">
        <f>_xlfn.IFERROR(U6-V6,"")</f>
        <v>-4</v>
      </c>
      <c r="X6" s="64">
        <f>SUMPRODUCT(($T$5:$T$8*10^5+$W$5:$W$8&gt;T6*10^5+W6)*1)+1</f>
        <v>2</v>
      </c>
    </row>
    <row r="7" spans="1:24" ht="30" customHeight="1">
      <c r="A7" s="62" t="s">
        <v>92</v>
      </c>
      <c r="B7" s="39">
        <v>1</v>
      </c>
      <c r="C7" s="41" t="str">
        <f>IF(B7="","",IF(B7=D7,"△",IF(B7&gt;D7,"○","●")))</f>
        <v>●</v>
      </c>
      <c r="D7" s="40">
        <v>10</v>
      </c>
      <c r="E7" s="44">
        <v>3</v>
      </c>
      <c r="F7" s="41" t="str">
        <f>IF(E7="","",IF(E7=G7,"△",IF(E7&gt;G7,"○","●")))</f>
        <v>○</v>
      </c>
      <c r="G7" s="40">
        <v>2</v>
      </c>
      <c r="H7" s="127"/>
      <c r="I7" s="128"/>
      <c r="J7" s="129"/>
      <c r="K7" s="37">
        <v>3</v>
      </c>
      <c r="L7" s="39" t="str">
        <f>IF(K7="","",IF(K7=M7,"△",IF(K7&gt;M7,"○","●")))</f>
        <v>●</v>
      </c>
      <c r="M7" s="38">
        <v>5</v>
      </c>
      <c r="N7" s="115"/>
      <c r="O7" s="116"/>
      <c r="P7" s="117"/>
      <c r="Q7" s="40">
        <f t="shared" si="0"/>
        <v>1</v>
      </c>
      <c r="R7" s="40">
        <f t="shared" si="0"/>
        <v>2</v>
      </c>
      <c r="S7" s="40">
        <f t="shared" si="0"/>
        <v>0</v>
      </c>
      <c r="T7" s="64">
        <f>Q7*3+S7</f>
        <v>3</v>
      </c>
      <c r="U7" s="64">
        <f t="shared" si="1"/>
        <v>7</v>
      </c>
      <c r="V7" s="64">
        <f t="shared" si="1"/>
        <v>17</v>
      </c>
      <c r="W7" s="64">
        <f>_xlfn.IFERROR(U7-V7,"")</f>
        <v>-10</v>
      </c>
      <c r="X7" s="64">
        <f>SUMPRODUCT(($T$5:$T$8*10^5+$W$5:$W$8&gt;T7*10^5+W7)*1)+1</f>
        <v>3</v>
      </c>
    </row>
    <row r="8" spans="1:24" ht="30" customHeight="1">
      <c r="A8" s="61" t="s">
        <v>93</v>
      </c>
      <c r="B8" s="39">
        <v>0</v>
      </c>
      <c r="C8" s="41" t="str">
        <f>IF(B8="","",IF(B8=D8,"△",IF(B8&gt;D8,"○","●")))</f>
        <v>●</v>
      </c>
      <c r="D8" s="40">
        <v>9</v>
      </c>
      <c r="E8" s="44">
        <v>0</v>
      </c>
      <c r="F8" s="41" t="str">
        <f>IF(E8="","",IF(E8=G8,"△",IF(E8&gt;G8,"○","●")))</f>
        <v>●</v>
      </c>
      <c r="G8" s="40">
        <v>6</v>
      </c>
      <c r="H8" s="44">
        <v>5</v>
      </c>
      <c r="I8" s="41" t="str">
        <f>IF(H8="","",IF(H8=J8,"△",IF(H8&gt;J8,"○","●")))</f>
        <v>○</v>
      </c>
      <c r="J8" s="40">
        <v>3</v>
      </c>
      <c r="K8" s="127"/>
      <c r="L8" s="128"/>
      <c r="M8" s="129"/>
      <c r="N8" s="118"/>
      <c r="O8" s="119"/>
      <c r="P8" s="120"/>
      <c r="Q8" s="40">
        <f t="shared" si="0"/>
        <v>1</v>
      </c>
      <c r="R8" s="40">
        <f t="shared" si="0"/>
        <v>2</v>
      </c>
      <c r="S8" s="40">
        <f t="shared" si="0"/>
        <v>0</v>
      </c>
      <c r="T8" s="64">
        <f>Q8*3+S8</f>
        <v>3</v>
      </c>
      <c r="U8" s="64">
        <f t="shared" si="1"/>
        <v>5</v>
      </c>
      <c r="V8" s="64">
        <f t="shared" si="1"/>
        <v>18</v>
      </c>
      <c r="W8" s="64">
        <f>_xlfn.IFERROR(U8-V8,"")</f>
        <v>-13</v>
      </c>
      <c r="X8" s="64">
        <f>SUMPRODUCT(($T$5:$T$8*10^5+$W$5:$W$8&gt;T8*10^5+W8)*1)+1</f>
        <v>4</v>
      </c>
    </row>
    <row r="9" spans="1:24" ht="13.5">
      <c r="A9" s="65"/>
      <c r="B9" s="66" t="s">
        <v>82</v>
      </c>
      <c r="C9" s="45"/>
      <c r="D9" s="45" t="s">
        <v>83</v>
      </c>
      <c r="E9" s="45" t="s">
        <v>82</v>
      </c>
      <c r="F9" s="45"/>
      <c r="G9" s="45" t="s">
        <v>83</v>
      </c>
      <c r="H9" s="45" t="s">
        <v>82</v>
      </c>
      <c r="I9" s="45"/>
      <c r="J9" s="45" t="s">
        <v>83</v>
      </c>
      <c r="K9" s="45" t="s">
        <v>82</v>
      </c>
      <c r="L9" s="45"/>
      <c r="M9" s="45" t="s">
        <v>83</v>
      </c>
      <c r="Q9" s="46" t="s">
        <v>84</v>
      </c>
      <c r="R9" s="46" t="s">
        <v>85</v>
      </c>
      <c r="S9" s="46" t="s">
        <v>86</v>
      </c>
      <c r="T9" s="47"/>
      <c r="U9" s="47"/>
      <c r="V9" s="47"/>
      <c r="W9" s="47"/>
      <c r="X9" s="47"/>
    </row>
    <row r="10" spans="1:24" ht="13.5">
      <c r="A10" s="67"/>
      <c r="B10" s="6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Q10" s="49"/>
      <c r="R10" s="49"/>
      <c r="S10" s="49"/>
      <c r="T10" s="50"/>
      <c r="U10" s="50"/>
      <c r="V10" s="36" t="s">
        <v>71</v>
      </c>
      <c r="W10" s="36" t="s">
        <v>72</v>
      </c>
      <c r="X10" s="36" t="s">
        <v>73</v>
      </c>
    </row>
    <row r="11" spans="1:24" ht="14.25">
      <c r="A11" s="60" t="s">
        <v>87</v>
      </c>
      <c r="B11" s="130" t="str">
        <f>A12</f>
        <v>CORAZON F.C</v>
      </c>
      <c r="C11" s="131"/>
      <c r="D11" s="132"/>
      <c r="E11" s="130" t="str">
        <f>A13</f>
        <v>AVENDA FC U11</v>
      </c>
      <c r="F11" s="131"/>
      <c r="G11" s="132"/>
      <c r="H11" s="130" t="str">
        <f>A14</f>
        <v>浜分FC</v>
      </c>
      <c r="I11" s="131"/>
      <c r="J11" s="132"/>
      <c r="K11" s="130" t="str">
        <f>A15</f>
        <v>アストーレ鍛神FC</v>
      </c>
      <c r="L11" s="131"/>
      <c r="M11" s="132"/>
      <c r="N11" s="112"/>
      <c r="O11" s="113"/>
      <c r="P11" s="114"/>
      <c r="Q11" s="92" t="s">
        <v>75</v>
      </c>
      <c r="R11" s="93" t="s">
        <v>76</v>
      </c>
      <c r="S11" s="93" t="s">
        <v>77</v>
      </c>
      <c r="T11" s="94" t="s">
        <v>78</v>
      </c>
      <c r="U11" s="94" t="s">
        <v>79</v>
      </c>
      <c r="V11" s="94" t="s">
        <v>80</v>
      </c>
      <c r="W11" s="94" t="s">
        <v>55</v>
      </c>
      <c r="X11" s="94" t="s">
        <v>81</v>
      </c>
    </row>
    <row r="12" spans="1:24" ht="30" customHeight="1">
      <c r="A12" s="51" t="s">
        <v>96</v>
      </c>
      <c r="B12" s="127"/>
      <c r="C12" s="128"/>
      <c r="D12" s="129"/>
      <c r="E12" s="37">
        <v>2</v>
      </c>
      <c r="F12" s="63" t="str">
        <f>IF(E12="","",IF(E12=G12,"△",IF(E12&gt;G12,"○","●")))</f>
        <v>○</v>
      </c>
      <c r="G12" s="38">
        <v>0</v>
      </c>
      <c r="H12" s="37">
        <v>3</v>
      </c>
      <c r="I12" s="39" t="str">
        <f>IF(H12="","",IF(H12=J12,"△",IF(H12&gt;J12,"○","●")))</f>
        <v>○</v>
      </c>
      <c r="J12" s="38">
        <v>1</v>
      </c>
      <c r="K12" s="37">
        <v>12</v>
      </c>
      <c r="L12" s="39" t="str">
        <f>IF(K12="","",IF(K12=M12,"△",IF(K12&gt;M12,"○","●")))</f>
        <v>○</v>
      </c>
      <c r="M12" s="38">
        <v>0</v>
      </c>
      <c r="N12" s="115"/>
      <c r="O12" s="116"/>
      <c r="P12" s="117"/>
      <c r="Q12" s="40">
        <f aca="true" t="shared" si="2" ref="Q12:S15">COUNTIF($B12:$M12,Q$16)</f>
        <v>3</v>
      </c>
      <c r="R12" s="40">
        <f t="shared" si="2"/>
        <v>0</v>
      </c>
      <c r="S12" s="40">
        <f t="shared" si="2"/>
        <v>0</v>
      </c>
      <c r="T12" s="64">
        <f>Q12*3+S12</f>
        <v>9</v>
      </c>
      <c r="U12" s="64">
        <f aca="true" t="shared" si="3" ref="U12:V15">SUMIF($B$16:$M$16,U$11,$B12:$M12)</f>
        <v>17</v>
      </c>
      <c r="V12" s="64">
        <f t="shared" si="3"/>
        <v>1</v>
      </c>
      <c r="W12" s="64">
        <f>_xlfn.IFERROR(U12-V12,"")</f>
        <v>16</v>
      </c>
      <c r="X12" s="64">
        <f>SUMPRODUCT(($T$12:$T$15*10^5+$W$12:$W$15&gt;T12*10^5+W12)*1)+1</f>
        <v>1</v>
      </c>
    </row>
    <row r="13" spans="1:24" ht="30" customHeight="1">
      <c r="A13" s="61" t="s">
        <v>97</v>
      </c>
      <c r="B13" s="39">
        <v>0</v>
      </c>
      <c r="C13" s="41" t="str">
        <f>IF(B13="","",IF(B13=D13,"△",IF(B13&gt;D13,"○","●")))</f>
        <v>●</v>
      </c>
      <c r="D13" s="40">
        <f>IF(E12="","",E12)</f>
        <v>2</v>
      </c>
      <c r="E13" s="127"/>
      <c r="F13" s="128"/>
      <c r="G13" s="129"/>
      <c r="H13" s="37">
        <v>2</v>
      </c>
      <c r="I13" s="39" t="str">
        <f>IF(H13="","",IF(H13=J13,"△",IF(H13&gt;J13,"○","●")))</f>
        <v>○</v>
      </c>
      <c r="J13" s="42">
        <v>1</v>
      </c>
      <c r="K13" s="43">
        <v>1</v>
      </c>
      <c r="L13" s="39" t="str">
        <f>IF(K13="","",IF(K13=M13,"△",IF(K13&gt;M13,"○","●")))</f>
        <v>△</v>
      </c>
      <c r="M13" s="38">
        <v>1</v>
      </c>
      <c r="N13" s="115"/>
      <c r="O13" s="116"/>
      <c r="P13" s="117"/>
      <c r="Q13" s="40">
        <f t="shared" si="2"/>
        <v>1</v>
      </c>
      <c r="R13" s="40">
        <f t="shared" si="2"/>
        <v>1</v>
      </c>
      <c r="S13" s="40">
        <f t="shared" si="2"/>
        <v>1</v>
      </c>
      <c r="T13" s="64">
        <f>Q13*3+S13</f>
        <v>4</v>
      </c>
      <c r="U13" s="64">
        <f t="shared" si="3"/>
        <v>3</v>
      </c>
      <c r="V13" s="64">
        <f t="shared" si="3"/>
        <v>4</v>
      </c>
      <c r="W13" s="64">
        <f>_xlfn.IFERROR(U13-V13,"")</f>
        <v>-1</v>
      </c>
      <c r="X13" s="64">
        <f>SUMPRODUCT(($T$12:$T$15*10^5+$W$12:$W$15&gt;T13*10^5+W13)*1)+1</f>
        <v>2</v>
      </c>
    </row>
    <row r="14" spans="1:24" ht="30" customHeight="1">
      <c r="A14" s="61" t="s">
        <v>13</v>
      </c>
      <c r="B14" s="39">
        <f>IF(J12="","",J12)</f>
        <v>1</v>
      </c>
      <c r="C14" s="41" t="str">
        <f>IF(B14="","",IF(B14=D14,"△",IF(B14&gt;D14,"○","●")))</f>
        <v>●</v>
      </c>
      <c r="D14" s="40">
        <f>IF(H12="","",H12)</f>
        <v>3</v>
      </c>
      <c r="E14" s="44">
        <f>IF(J13="","",J13)</f>
        <v>1</v>
      </c>
      <c r="F14" s="41" t="str">
        <f>IF(E14="","",IF(E14=G14,"△",IF(E14&gt;G14,"○","●")))</f>
        <v>●</v>
      </c>
      <c r="G14" s="40">
        <f>IF(H13="","",H13)</f>
        <v>2</v>
      </c>
      <c r="H14" s="127"/>
      <c r="I14" s="128"/>
      <c r="J14" s="129"/>
      <c r="K14" s="37">
        <v>3</v>
      </c>
      <c r="L14" s="39" t="str">
        <f>IF(K14="","",IF(K14=M14,"△",IF(K14&gt;M14,"○","●")))</f>
        <v>○</v>
      </c>
      <c r="M14" s="38">
        <v>0</v>
      </c>
      <c r="N14" s="115"/>
      <c r="O14" s="116"/>
      <c r="P14" s="117"/>
      <c r="Q14" s="40">
        <f t="shared" si="2"/>
        <v>1</v>
      </c>
      <c r="R14" s="40">
        <f t="shared" si="2"/>
        <v>2</v>
      </c>
      <c r="S14" s="40">
        <f t="shared" si="2"/>
        <v>0</v>
      </c>
      <c r="T14" s="64">
        <f>Q14*3+S14</f>
        <v>3</v>
      </c>
      <c r="U14" s="64">
        <f t="shared" si="3"/>
        <v>5</v>
      </c>
      <c r="V14" s="64">
        <f t="shared" si="3"/>
        <v>5</v>
      </c>
      <c r="W14" s="64">
        <f>_xlfn.IFERROR(U14-V14,"")</f>
        <v>0</v>
      </c>
      <c r="X14" s="64">
        <f>SUMPRODUCT(($T$12:$T$15*10^5+$W$12:$W$15&gt;T14*10^5+W14)*1)+1</f>
        <v>3</v>
      </c>
    </row>
    <row r="15" spans="1:24" ht="30" customHeight="1">
      <c r="A15" s="61" t="s">
        <v>98</v>
      </c>
      <c r="B15" s="39">
        <f>IF(M12="","",M12)</f>
        <v>0</v>
      </c>
      <c r="C15" s="41" t="str">
        <f>IF(B15="","",IF(B15=D15,"△",IF(B15&gt;D15,"○","●")))</f>
        <v>●</v>
      </c>
      <c r="D15" s="40">
        <f>IF(K12="","",K12)</f>
        <v>12</v>
      </c>
      <c r="E15" s="44">
        <f>IF(M13="","",M13)</f>
        <v>1</v>
      </c>
      <c r="F15" s="41" t="str">
        <f>IF(E15="","",IF(E15=G15,"△",IF(E15&gt;G15,"○","●")))</f>
        <v>△</v>
      </c>
      <c r="G15" s="40">
        <f>IF(K13="","",K13)</f>
        <v>1</v>
      </c>
      <c r="H15" s="44">
        <f>IF(M14="","",M14)</f>
        <v>0</v>
      </c>
      <c r="I15" s="41" t="str">
        <f>IF(H15="","",IF(H15=J15,"△",IF(H15&gt;J15,"○","●")))</f>
        <v>●</v>
      </c>
      <c r="J15" s="40">
        <f>IF(K14="","",K14)</f>
        <v>3</v>
      </c>
      <c r="K15" s="127"/>
      <c r="L15" s="128"/>
      <c r="M15" s="129"/>
      <c r="N15" s="118"/>
      <c r="O15" s="119"/>
      <c r="P15" s="120"/>
      <c r="Q15" s="40">
        <f t="shared" si="2"/>
        <v>0</v>
      </c>
      <c r="R15" s="40">
        <f t="shared" si="2"/>
        <v>2</v>
      </c>
      <c r="S15" s="40">
        <f t="shared" si="2"/>
        <v>1</v>
      </c>
      <c r="T15" s="64">
        <f>Q15*3+S15</f>
        <v>1</v>
      </c>
      <c r="U15" s="64">
        <f t="shared" si="3"/>
        <v>1</v>
      </c>
      <c r="V15" s="64">
        <f t="shared" si="3"/>
        <v>16</v>
      </c>
      <c r="W15" s="64">
        <f>_xlfn.IFERROR(U15-V15,"")</f>
        <v>-15</v>
      </c>
      <c r="X15" s="64">
        <f>SUMPRODUCT(($T$12:$T$15*10^5+$W$12:$W$15&gt;T15*10^5+W15)*1)+1</f>
        <v>4</v>
      </c>
    </row>
    <row r="16" spans="1:24" ht="13.5">
      <c r="A16" s="65"/>
      <c r="B16" s="66" t="s">
        <v>82</v>
      </c>
      <c r="C16" s="45"/>
      <c r="D16" s="45" t="s">
        <v>83</v>
      </c>
      <c r="E16" s="45" t="s">
        <v>82</v>
      </c>
      <c r="F16" s="45"/>
      <c r="G16" s="45" t="s">
        <v>83</v>
      </c>
      <c r="H16" s="45" t="s">
        <v>82</v>
      </c>
      <c r="I16" s="45"/>
      <c r="J16" s="45" t="s">
        <v>83</v>
      </c>
      <c r="K16" s="45" t="s">
        <v>82</v>
      </c>
      <c r="L16" s="45"/>
      <c r="M16" s="45" t="s">
        <v>83</v>
      </c>
      <c r="Q16" s="46" t="s">
        <v>84</v>
      </c>
      <c r="R16" s="46" t="s">
        <v>85</v>
      </c>
      <c r="S16" s="46" t="s">
        <v>86</v>
      </c>
      <c r="T16" s="47"/>
      <c r="U16" s="47"/>
      <c r="V16" s="47"/>
      <c r="W16" s="47"/>
      <c r="X16" s="47"/>
    </row>
    <row r="17" spans="1:24" ht="13.5">
      <c r="A17" s="67"/>
      <c r="B17" s="6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Q17" s="49"/>
      <c r="R17" s="49"/>
      <c r="S17" s="49"/>
      <c r="T17" s="50"/>
      <c r="U17" s="50"/>
      <c r="V17" s="36" t="s">
        <v>71</v>
      </c>
      <c r="W17" s="36" t="s">
        <v>72</v>
      </c>
      <c r="X17" s="36" t="s">
        <v>73</v>
      </c>
    </row>
    <row r="18" spans="1:24" ht="14.25">
      <c r="A18" s="60" t="s">
        <v>99</v>
      </c>
      <c r="B18" s="130" t="str">
        <f>A19</f>
        <v>森町エストレーラ</v>
      </c>
      <c r="C18" s="131"/>
      <c r="D18" s="132"/>
      <c r="E18" s="130" t="str">
        <f>A20</f>
        <v>フロンティアトルナーレ</v>
      </c>
      <c r="F18" s="131"/>
      <c r="G18" s="132"/>
      <c r="H18" s="130" t="str">
        <f>A21</f>
        <v>グランツ東山FC</v>
      </c>
      <c r="I18" s="131"/>
      <c r="J18" s="132"/>
      <c r="K18" s="130" t="str">
        <f>A22</f>
        <v>今金サッカー少年団</v>
      </c>
      <c r="L18" s="131"/>
      <c r="M18" s="132"/>
      <c r="N18" s="112"/>
      <c r="O18" s="113"/>
      <c r="P18" s="114"/>
      <c r="Q18" s="92" t="s">
        <v>75</v>
      </c>
      <c r="R18" s="93" t="s">
        <v>76</v>
      </c>
      <c r="S18" s="93" t="s">
        <v>77</v>
      </c>
      <c r="T18" s="94" t="s">
        <v>78</v>
      </c>
      <c r="U18" s="94" t="s">
        <v>79</v>
      </c>
      <c r="V18" s="94" t="s">
        <v>80</v>
      </c>
      <c r="W18" s="94" t="s">
        <v>55</v>
      </c>
      <c r="X18" s="94" t="s">
        <v>81</v>
      </c>
    </row>
    <row r="19" spans="1:24" ht="30.75" customHeight="1">
      <c r="A19" s="61" t="s">
        <v>50</v>
      </c>
      <c r="B19" s="127"/>
      <c r="C19" s="128"/>
      <c r="D19" s="129"/>
      <c r="E19" s="37">
        <v>4</v>
      </c>
      <c r="F19" s="63" t="str">
        <f>IF(E19="","",IF(E19=G19,"△",IF(E19&gt;G19,"○","●")))</f>
        <v>○</v>
      </c>
      <c r="G19" s="38">
        <v>1</v>
      </c>
      <c r="H19" s="37">
        <v>3</v>
      </c>
      <c r="I19" s="39" t="str">
        <f>IF(H19="","",IF(H19=J19,"△",IF(H19&gt;J19,"○","●")))</f>
        <v>○</v>
      </c>
      <c r="J19" s="38">
        <v>0</v>
      </c>
      <c r="K19" s="37">
        <v>4</v>
      </c>
      <c r="L19" s="39" t="str">
        <f>IF(K19="","",IF(K19=M19,"△",IF(K19&gt;M19,"○","●")))</f>
        <v>○</v>
      </c>
      <c r="M19" s="38">
        <v>1</v>
      </c>
      <c r="N19" s="115"/>
      <c r="O19" s="116"/>
      <c r="P19" s="117"/>
      <c r="Q19" s="40">
        <f aca="true" t="shared" si="4" ref="Q19:S22">COUNTIF($B19:$M19,Q$16)</f>
        <v>3</v>
      </c>
      <c r="R19" s="40">
        <f t="shared" si="4"/>
        <v>0</v>
      </c>
      <c r="S19" s="40">
        <f t="shared" si="4"/>
        <v>0</v>
      </c>
      <c r="T19" s="64">
        <f>Q19*3+S19</f>
        <v>9</v>
      </c>
      <c r="U19" s="64">
        <f aca="true" t="shared" si="5" ref="U19:V22">SUMIF($B$16:$M$16,U$11,$B19:$M19)</f>
        <v>11</v>
      </c>
      <c r="V19" s="64">
        <f t="shared" si="5"/>
        <v>2</v>
      </c>
      <c r="W19" s="64">
        <f>_xlfn.IFERROR(U19-V19,"")</f>
        <v>9</v>
      </c>
      <c r="X19" s="64">
        <f>SUMPRODUCT(($T$19:$T$22*10^5+$W$19:$W$22&gt;T19*10^5+W19)*1)+1</f>
        <v>1</v>
      </c>
    </row>
    <row r="20" spans="1:24" ht="30.75" customHeight="1">
      <c r="A20" s="61" t="s">
        <v>1</v>
      </c>
      <c r="B20" s="39">
        <v>1</v>
      </c>
      <c r="C20" s="41" t="str">
        <f>IF(B20="","",IF(B20=D20,"△",IF(B20&gt;D20,"○","●")))</f>
        <v>●</v>
      </c>
      <c r="D20" s="40">
        <v>4</v>
      </c>
      <c r="E20" s="127"/>
      <c r="F20" s="128"/>
      <c r="G20" s="129"/>
      <c r="H20" s="37">
        <v>0</v>
      </c>
      <c r="I20" s="39" t="str">
        <f>IF(H20="","",IF(H20=J20,"△",IF(H20&gt;J20,"○","●")))</f>
        <v>△</v>
      </c>
      <c r="J20" s="42">
        <v>0</v>
      </c>
      <c r="K20" s="43">
        <v>6</v>
      </c>
      <c r="L20" s="39" t="str">
        <f>IF(K20="","",IF(K20=M20,"△",IF(K20&gt;M20,"○","●")))</f>
        <v>○</v>
      </c>
      <c r="M20" s="38">
        <v>1</v>
      </c>
      <c r="N20" s="115"/>
      <c r="O20" s="116"/>
      <c r="P20" s="117"/>
      <c r="Q20" s="40">
        <f t="shared" si="4"/>
        <v>1</v>
      </c>
      <c r="R20" s="40">
        <f t="shared" si="4"/>
        <v>1</v>
      </c>
      <c r="S20" s="40">
        <f t="shared" si="4"/>
        <v>1</v>
      </c>
      <c r="T20" s="64">
        <f>Q20*3+S20</f>
        <v>4</v>
      </c>
      <c r="U20" s="64">
        <f t="shared" si="5"/>
        <v>7</v>
      </c>
      <c r="V20" s="64">
        <f t="shared" si="5"/>
        <v>5</v>
      </c>
      <c r="W20" s="64">
        <f>_xlfn.IFERROR(U20-V20,"")</f>
        <v>2</v>
      </c>
      <c r="X20" s="64">
        <f>SUMPRODUCT(($T$19:$T$22*10^5+$W$19:$W$22&gt;T20*10^5+W20)*1)+1</f>
        <v>2</v>
      </c>
    </row>
    <row r="21" spans="1:24" ht="30" customHeight="1">
      <c r="A21" s="61" t="s">
        <v>101</v>
      </c>
      <c r="B21" s="39">
        <v>0</v>
      </c>
      <c r="C21" s="41" t="str">
        <f>IF(B21="","",IF(B21=D21,"△",IF(B21&gt;D21,"○","●")))</f>
        <v>●</v>
      </c>
      <c r="D21" s="40">
        <v>3</v>
      </c>
      <c r="E21" s="44">
        <f>IF(J20="","",J20)</f>
        <v>0</v>
      </c>
      <c r="F21" s="41" t="str">
        <f>IF(E21="","",IF(E21=G21,"△",IF(E21&gt;G21,"○","●")))</f>
        <v>△</v>
      </c>
      <c r="G21" s="40">
        <v>0</v>
      </c>
      <c r="H21" s="127"/>
      <c r="I21" s="128"/>
      <c r="J21" s="129"/>
      <c r="K21" s="37">
        <v>1</v>
      </c>
      <c r="L21" s="39" t="str">
        <f>IF(K21="","",IF(K21=M21,"△",IF(K21&gt;M21,"○","●")))</f>
        <v>○</v>
      </c>
      <c r="M21" s="38">
        <v>0</v>
      </c>
      <c r="N21" s="115"/>
      <c r="O21" s="116"/>
      <c r="P21" s="117"/>
      <c r="Q21" s="40">
        <f t="shared" si="4"/>
        <v>1</v>
      </c>
      <c r="R21" s="40">
        <f t="shared" si="4"/>
        <v>1</v>
      </c>
      <c r="S21" s="40">
        <f t="shared" si="4"/>
        <v>1</v>
      </c>
      <c r="T21" s="64">
        <f>Q21*3+S21</f>
        <v>4</v>
      </c>
      <c r="U21" s="64">
        <f t="shared" si="5"/>
        <v>1</v>
      </c>
      <c r="V21" s="64">
        <f t="shared" si="5"/>
        <v>3</v>
      </c>
      <c r="W21" s="64">
        <f>_xlfn.IFERROR(U21-V21,"")</f>
        <v>-2</v>
      </c>
      <c r="X21" s="64">
        <f>SUMPRODUCT(($T$19:$T$22*10^5+$W$19:$W$22&gt;T21*10^5+W21)*1)+1</f>
        <v>3</v>
      </c>
    </row>
    <row r="22" spans="1:24" ht="30.75" customHeight="1">
      <c r="A22" s="51" t="s">
        <v>100</v>
      </c>
      <c r="B22" s="39">
        <v>1</v>
      </c>
      <c r="C22" s="41" t="str">
        <f>IF(B22="","",IF(B22=D22,"△",IF(B22&gt;D22,"○","●")))</f>
        <v>●</v>
      </c>
      <c r="D22" s="40">
        <v>4</v>
      </c>
      <c r="E22" s="44">
        <v>1</v>
      </c>
      <c r="F22" s="41" t="str">
        <f>IF(E22="","",IF(E22=G22,"△",IF(E22&gt;G22,"○","●")))</f>
        <v>●</v>
      </c>
      <c r="G22" s="40">
        <v>6</v>
      </c>
      <c r="H22" s="44">
        <v>0</v>
      </c>
      <c r="I22" s="41" t="str">
        <f>IF(H22="","",IF(H22=J22,"△",IF(H22&gt;J22,"○","●")))</f>
        <v>●</v>
      </c>
      <c r="J22" s="40">
        <v>1</v>
      </c>
      <c r="K22" s="127"/>
      <c r="L22" s="128"/>
      <c r="M22" s="129"/>
      <c r="N22" s="118"/>
      <c r="O22" s="119"/>
      <c r="P22" s="120"/>
      <c r="Q22" s="40">
        <f t="shared" si="4"/>
        <v>0</v>
      </c>
      <c r="R22" s="40">
        <f t="shared" si="4"/>
        <v>3</v>
      </c>
      <c r="S22" s="40">
        <f t="shared" si="4"/>
        <v>0</v>
      </c>
      <c r="T22" s="64">
        <f>Q22*3+S22</f>
        <v>0</v>
      </c>
      <c r="U22" s="64">
        <f t="shared" si="5"/>
        <v>2</v>
      </c>
      <c r="V22" s="64">
        <f t="shared" si="5"/>
        <v>11</v>
      </c>
      <c r="W22" s="64">
        <f>_xlfn.IFERROR(U22-V22,"")</f>
        <v>-9</v>
      </c>
      <c r="X22" s="64">
        <f>SUMPRODUCT(($T$19:$T$22*10^5+$W$19:$W$22&gt;T22*10^5+W22)*1)+1</f>
        <v>4</v>
      </c>
    </row>
    <row r="23" spans="1:24" ht="18" customHeight="1">
      <c r="A23" s="65"/>
      <c r="B23" s="66" t="s">
        <v>82</v>
      </c>
      <c r="C23" s="45"/>
      <c r="D23" s="45" t="s">
        <v>83</v>
      </c>
      <c r="E23" s="45" t="s">
        <v>82</v>
      </c>
      <c r="F23" s="45"/>
      <c r="G23" s="45" t="s">
        <v>83</v>
      </c>
      <c r="H23" s="45" t="s">
        <v>82</v>
      </c>
      <c r="I23" s="45"/>
      <c r="J23" s="45" t="s">
        <v>83</v>
      </c>
      <c r="K23" s="45" t="s">
        <v>82</v>
      </c>
      <c r="L23" s="45"/>
      <c r="M23" s="45" t="s">
        <v>83</v>
      </c>
      <c r="Q23" s="46" t="s">
        <v>84</v>
      </c>
      <c r="R23" s="46" t="s">
        <v>85</v>
      </c>
      <c r="S23" s="46" t="s">
        <v>86</v>
      </c>
      <c r="T23" s="47"/>
      <c r="U23" s="47"/>
      <c r="V23" s="47"/>
      <c r="W23" s="47"/>
      <c r="X23" s="47"/>
    </row>
    <row r="24" spans="22:24" ht="13.5">
      <c r="V24" s="36" t="s">
        <v>71</v>
      </c>
      <c r="W24" s="36" t="s">
        <v>72</v>
      </c>
      <c r="X24" s="36" t="s">
        <v>73</v>
      </c>
    </row>
    <row r="25" spans="1:24" ht="14.25">
      <c r="A25" s="60" t="s">
        <v>88</v>
      </c>
      <c r="B25" s="130" t="str">
        <f>A26</f>
        <v>日吉が丘サッカー少年団</v>
      </c>
      <c r="C25" s="131"/>
      <c r="D25" s="132"/>
      <c r="E25" s="130" t="str">
        <f>A27</f>
        <v>プレイフルイエロー</v>
      </c>
      <c r="F25" s="131"/>
      <c r="G25" s="132"/>
      <c r="H25" s="130" t="str">
        <f>A28</f>
        <v>函館西部FC</v>
      </c>
      <c r="I25" s="131"/>
      <c r="J25" s="132"/>
      <c r="K25" s="130" t="str">
        <f>A29</f>
        <v>函館亀田サッカー少年団</v>
      </c>
      <c r="L25" s="131"/>
      <c r="M25" s="132"/>
      <c r="N25" s="112"/>
      <c r="O25" s="113"/>
      <c r="P25" s="114"/>
      <c r="Q25" s="92" t="s">
        <v>75</v>
      </c>
      <c r="R25" s="93" t="s">
        <v>76</v>
      </c>
      <c r="S25" s="93" t="s">
        <v>77</v>
      </c>
      <c r="T25" s="94" t="s">
        <v>78</v>
      </c>
      <c r="U25" s="94" t="s">
        <v>79</v>
      </c>
      <c r="V25" s="94" t="s">
        <v>80</v>
      </c>
      <c r="W25" s="94" t="s">
        <v>55</v>
      </c>
      <c r="X25" s="94" t="s">
        <v>81</v>
      </c>
    </row>
    <row r="26" spans="1:24" ht="30" customHeight="1">
      <c r="A26" s="52" t="s">
        <v>103</v>
      </c>
      <c r="B26" s="127"/>
      <c r="C26" s="128"/>
      <c r="D26" s="129"/>
      <c r="E26" s="37">
        <v>6</v>
      </c>
      <c r="F26" s="63" t="str">
        <f>IF(E26="","",IF(E26=G26,"△",IF(E26&gt;G26,"○","●")))</f>
        <v>○</v>
      </c>
      <c r="G26" s="38">
        <v>5</v>
      </c>
      <c r="H26" s="37">
        <v>2</v>
      </c>
      <c r="I26" s="39" t="str">
        <f>IF(H26="","",IF(H26=J26,"△",IF(H26&gt;J26,"○","●")))</f>
        <v>○</v>
      </c>
      <c r="J26" s="38">
        <v>1</v>
      </c>
      <c r="K26" s="37">
        <v>5</v>
      </c>
      <c r="L26" s="39" t="str">
        <f>IF(K26="","",IF(K26=M26,"△",IF(K26&gt;M26,"○","●")))</f>
        <v>○</v>
      </c>
      <c r="M26" s="38">
        <v>0</v>
      </c>
      <c r="N26" s="115"/>
      <c r="O26" s="116"/>
      <c r="P26" s="117"/>
      <c r="Q26" s="40">
        <f aca="true" t="shared" si="6" ref="Q26:S29">COUNTIF($B26:$M26,Q$30)</f>
        <v>3</v>
      </c>
      <c r="R26" s="40">
        <f t="shared" si="6"/>
        <v>0</v>
      </c>
      <c r="S26" s="40">
        <f t="shared" si="6"/>
        <v>0</v>
      </c>
      <c r="T26" s="64">
        <f>Q26*3+S26</f>
        <v>9</v>
      </c>
      <c r="U26" s="64">
        <f aca="true" t="shared" si="7" ref="U26:V29">SUMIF($B$30:$M$30,U$25,$B26:$M26)</f>
        <v>13</v>
      </c>
      <c r="V26" s="64">
        <f t="shared" si="7"/>
        <v>6</v>
      </c>
      <c r="W26" s="64">
        <f>_xlfn.IFERROR(U26-V26,"")</f>
        <v>7</v>
      </c>
      <c r="X26" s="64">
        <f>SUMPRODUCT(($T$26:$T$29*10^5+$W$26:$W$29&gt;T26*10^5+W26)*1)+1</f>
        <v>1</v>
      </c>
    </row>
    <row r="27" spans="1:25" ht="30" customHeight="1">
      <c r="A27" s="61" t="s">
        <v>104</v>
      </c>
      <c r="B27" s="39">
        <v>5</v>
      </c>
      <c r="C27" s="41" t="str">
        <f>IF(B27="","",IF(B27=D27,"△",IF(B27&gt;D27,"○","●")))</f>
        <v>●</v>
      </c>
      <c r="D27" s="40">
        <v>6</v>
      </c>
      <c r="E27" s="127"/>
      <c r="F27" s="128"/>
      <c r="G27" s="129"/>
      <c r="H27" s="37">
        <v>1</v>
      </c>
      <c r="I27" s="39" t="str">
        <f>IF(H27="","",IF(H27=J27,"△",IF(H27&gt;J27,"○","●")))</f>
        <v>△</v>
      </c>
      <c r="J27" s="42">
        <v>1</v>
      </c>
      <c r="K27" s="43">
        <v>5</v>
      </c>
      <c r="L27" s="39" t="str">
        <f>IF(K27="","",IF(K27=M27,"△",IF(K27&gt;M27,"○","●")))</f>
        <v>○</v>
      </c>
      <c r="M27" s="38">
        <v>0</v>
      </c>
      <c r="N27" s="115"/>
      <c r="O27" s="116"/>
      <c r="P27" s="117"/>
      <c r="Q27" s="40">
        <f t="shared" si="6"/>
        <v>1</v>
      </c>
      <c r="R27" s="40">
        <f t="shared" si="6"/>
        <v>1</v>
      </c>
      <c r="S27" s="40">
        <f t="shared" si="6"/>
        <v>1</v>
      </c>
      <c r="T27" s="64">
        <f>Q27*3+S27</f>
        <v>4</v>
      </c>
      <c r="U27" s="64">
        <f t="shared" si="7"/>
        <v>11</v>
      </c>
      <c r="V27" s="64">
        <f t="shared" si="7"/>
        <v>7</v>
      </c>
      <c r="W27" s="64">
        <f>_xlfn.IFERROR(U27-V27,"")</f>
        <v>4</v>
      </c>
      <c r="X27" s="64">
        <f>SUMPRODUCT(($T$26:$T$29*10^5+$W$26:$W$29&gt;T27*10^5+W27)*1)+1</f>
        <v>2</v>
      </c>
      <c r="Y27" s="95"/>
    </row>
    <row r="28" spans="1:24" ht="30" customHeight="1">
      <c r="A28" s="52" t="s">
        <v>102</v>
      </c>
      <c r="B28" s="39">
        <v>1</v>
      </c>
      <c r="C28" s="41" t="str">
        <f>IF(B28="","",IF(B28=D28,"△",IF(B28&gt;D28,"○","●")))</f>
        <v>●</v>
      </c>
      <c r="D28" s="40">
        <v>2</v>
      </c>
      <c r="E28" s="44">
        <f>IF(J27="","",J27)</f>
        <v>1</v>
      </c>
      <c r="F28" s="41" t="str">
        <f>IF(E28="","",IF(E28=G28,"△",IF(E28&gt;G28,"○","●")))</f>
        <v>△</v>
      </c>
      <c r="G28" s="40">
        <f>IF(H27="","",H27)</f>
        <v>1</v>
      </c>
      <c r="H28" s="127"/>
      <c r="I28" s="128"/>
      <c r="J28" s="129"/>
      <c r="K28" s="37">
        <v>5</v>
      </c>
      <c r="L28" s="39" t="str">
        <f>IF(K28="","",IF(K28=M28,"△",IF(K28&gt;M28,"○","●")))</f>
        <v>○</v>
      </c>
      <c r="M28" s="38">
        <v>0</v>
      </c>
      <c r="N28" s="115"/>
      <c r="O28" s="116"/>
      <c r="P28" s="117"/>
      <c r="Q28" s="40">
        <f t="shared" si="6"/>
        <v>1</v>
      </c>
      <c r="R28" s="40">
        <f t="shared" si="6"/>
        <v>1</v>
      </c>
      <c r="S28" s="40">
        <f t="shared" si="6"/>
        <v>1</v>
      </c>
      <c r="T28" s="64">
        <f>Q28*3+S28</f>
        <v>4</v>
      </c>
      <c r="U28" s="64">
        <f t="shared" si="7"/>
        <v>7</v>
      </c>
      <c r="V28" s="64">
        <f t="shared" si="7"/>
        <v>3</v>
      </c>
      <c r="W28" s="64">
        <f>_xlfn.IFERROR(U28-V28,"")</f>
        <v>4</v>
      </c>
      <c r="X28" s="64">
        <v>3</v>
      </c>
    </row>
    <row r="29" spans="1:24" ht="30" customHeight="1">
      <c r="A29" s="51" t="s">
        <v>105</v>
      </c>
      <c r="B29" s="39">
        <f>IF(M26="","",M26)</f>
        <v>0</v>
      </c>
      <c r="C29" s="41" t="str">
        <f>IF(B29="","",IF(B29=D29,"△",IF(B29&gt;D29,"○","●")))</f>
        <v>●</v>
      </c>
      <c r="D29" s="40">
        <f>IF(K26="","",K26)</f>
        <v>5</v>
      </c>
      <c r="E29" s="44">
        <f>IF(M27="","",M27)</f>
        <v>0</v>
      </c>
      <c r="F29" s="41" t="str">
        <f>IF(E29="","",IF(E29=G29,"△",IF(E29&gt;G29,"○","●")))</f>
        <v>●</v>
      </c>
      <c r="G29" s="40">
        <f>IF(K27="","",K27)</f>
        <v>5</v>
      </c>
      <c r="H29" s="44">
        <f>IF(M28="","",M28)</f>
        <v>0</v>
      </c>
      <c r="I29" s="41" t="str">
        <f>IF(H29="","",IF(H29=J29,"△",IF(H29&gt;J29,"○","●")))</f>
        <v>●</v>
      </c>
      <c r="J29" s="40">
        <f>IF(K28="","",K28)</f>
        <v>5</v>
      </c>
      <c r="K29" s="127"/>
      <c r="L29" s="128"/>
      <c r="M29" s="129"/>
      <c r="N29" s="118"/>
      <c r="O29" s="119"/>
      <c r="P29" s="120"/>
      <c r="Q29" s="40">
        <f t="shared" si="6"/>
        <v>0</v>
      </c>
      <c r="R29" s="40">
        <f t="shared" si="6"/>
        <v>3</v>
      </c>
      <c r="S29" s="40">
        <f t="shared" si="6"/>
        <v>0</v>
      </c>
      <c r="T29" s="64">
        <f>Q29*3+S29</f>
        <v>0</v>
      </c>
      <c r="U29" s="64">
        <f t="shared" si="7"/>
        <v>0</v>
      </c>
      <c r="V29" s="64">
        <f t="shared" si="7"/>
        <v>15</v>
      </c>
      <c r="W29" s="64">
        <f>_xlfn.IFERROR(U29-V29,"")</f>
        <v>-15</v>
      </c>
      <c r="X29" s="64">
        <f>SUMPRODUCT(($T$26:$T$29*10^5+$W$26:$W$29&gt;T29*10^5+W29)*1)+1</f>
        <v>4</v>
      </c>
    </row>
    <row r="30" spans="1:24" ht="105" customHeight="1">
      <c r="A30" s="65"/>
      <c r="B30" s="66" t="s">
        <v>82</v>
      </c>
      <c r="C30" s="45"/>
      <c r="D30" s="45" t="s">
        <v>83</v>
      </c>
      <c r="E30" s="45" t="s">
        <v>82</v>
      </c>
      <c r="F30" s="45"/>
      <c r="G30" s="45" t="s">
        <v>83</v>
      </c>
      <c r="H30" s="45" t="s">
        <v>82</v>
      </c>
      <c r="I30" s="45"/>
      <c r="J30" s="45" t="s">
        <v>83</v>
      </c>
      <c r="K30" s="45" t="s">
        <v>82</v>
      </c>
      <c r="L30" s="45"/>
      <c r="M30" s="45" t="s">
        <v>83</v>
      </c>
      <c r="Q30" s="46" t="s">
        <v>84</v>
      </c>
      <c r="R30" s="46" t="s">
        <v>85</v>
      </c>
      <c r="S30" s="46" t="s">
        <v>86</v>
      </c>
      <c r="T30" s="47"/>
      <c r="U30" s="47"/>
      <c r="V30" s="47"/>
      <c r="W30" s="47"/>
      <c r="X30" s="47" t="s">
        <v>2</v>
      </c>
    </row>
    <row r="31" spans="1:24" ht="13.5">
      <c r="A31" s="67"/>
      <c r="B31" s="6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Q31" s="49"/>
      <c r="R31" s="49"/>
      <c r="S31" s="49"/>
      <c r="T31" s="50"/>
      <c r="U31" s="50"/>
      <c r="V31" s="36" t="s">
        <v>71</v>
      </c>
      <c r="W31" s="36" t="s">
        <v>72</v>
      </c>
      <c r="X31" s="36" t="s">
        <v>73</v>
      </c>
    </row>
    <row r="32" spans="1:24" ht="14.25">
      <c r="A32" s="60" t="s">
        <v>89</v>
      </c>
      <c r="B32" s="130" t="str">
        <f>A33</f>
        <v>サン・スポーツクラブ1st</v>
      </c>
      <c r="C32" s="131"/>
      <c r="D32" s="132"/>
      <c r="E32" s="130" t="str">
        <f>A34</f>
        <v>乙部サッカー少年団</v>
      </c>
      <c r="F32" s="131"/>
      <c r="G32" s="132"/>
      <c r="H32" s="130" t="str">
        <f>A35</f>
        <v>ジュニオールブルー</v>
      </c>
      <c r="I32" s="131"/>
      <c r="J32" s="132"/>
      <c r="K32" s="130" t="str">
        <f>A36</f>
        <v>スクールホワイト</v>
      </c>
      <c r="L32" s="131"/>
      <c r="M32" s="132"/>
      <c r="N32" s="112"/>
      <c r="O32" s="113"/>
      <c r="P32" s="114"/>
      <c r="Q32" s="92" t="s">
        <v>75</v>
      </c>
      <c r="R32" s="93" t="s">
        <v>76</v>
      </c>
      <c r="S32" s="93" t="s">
        <v>77</v>
      </c>
      <c r="T32" s="94" t="s">
        <v>78</v>
      </c>
      <c r="U32" s="94" t="s">
        <v>79</v>
      </c>
      <c r="V32" s="94" t="s">
        <v>80</v>
      </c>
      <c r="W32" s="94" t="s">
        <v>55</v>
      </c>
      <c r="X32" s="94" t="s">
        <v>81</v>
      </c>
    </row>
    <row r="33" spans="1:24" ht="30" customHeight="1">
      <c r="A33" s="62" t="s">
        <v>108</v>
      </c>
      <c r="B33" s="127"/>
      <c r="C33" s="128"/>
      <c r="D33" s="129"/>
      <c r="E33" s="37">
        <v>4</v>
      </c>
      <c r="F33" s="63" t="str">
        <f>IF(E33="","",IF(E33=G33,"△",IF(E33&gt;G33,"○","●")))</f>
        <v>○</v>
      </c>
      <c r="G33" s="38">
        <v>0</v>
      </c>
      <c r="H33" s="37">
        <v>4</v>
      </c>
      <c r="I33" s="39" t="str">
        <f>IF(H33="","",IF(H33=J33,"△",IF(H33&gt;J33,"○","●")))</f>
        <v>○</v>
      </c>
      <c r="J33" s="38">
        <v>0</v>
      </c>
      <c r="K33" s="37">
        <v>4</v>
      </c>
      <c r="L33" s="39" t="str">
        <f>IF(K33="","",IF(K33=M33,"△",IF(K33&gt;M33,"○","●")))</f>
        <v>○</v>
      </c>
      <c r="M33" s="38">
        <v>0</v>
      </c>
      <c r="N33" s="115"/>
      <c r="O33" s="116"/>
      <c r="P33" s="117"/>
      <c r="Q33" s="40">
        <f aca="true" t="shared" si="8" ref="Q33:S36">COUNTIF($B33:$M33,Q$37)</f>
        <v>3</v>
      </c>
      <c r="R33" s="40">
        <f t="shared" si="8"/>
        <v>0</v>
      </c>
      <c r="S33" s="40">
        <f t="shared" si="8"/>
        <v>0</v>
      </c>
      <c r="T33" s="64">
        <f>Q33*3+S33</f>
        <v>9</v>
      </c>
      <c r="U33" s="64">
        <f aca="true" t="shared" si="9" ref="U33:V36">SUMIF($B$37:$M$37,U$32,$B33:$M33)</f>
        <v>12</v>
      </c>
      <c r="V33" s="64">
        <f t="shared" si="9"/>
        <v>0</v>
      </c>
      <c r="W33" s="64">
        <f>_xlfn.IFERROR(U33-V33,"")</f>
        <v>12</v>
      </c>
      <c r="X33" s="64">
        <f>SUMPRODUCT(($T$33:$T$36*10^5+$W$33:$W$36&gt;T33*10^5+W33)*1)+1</f>
        <v>1</v>
      </c>
    </row>
    <row r="34" spans="1:24" ht="30" customHeight="1">
      <c r="A34" s="51" t="s">
        <v>106</v>
      </c>
      <c r="B34" s="39">
        <f>IF(G33="","",G33)</f>
        <v>0</v>
      </c>
      <c r="C34" s="41" t="str">
        <f>IF(B34="","",IF(B34=D34,"△",IF(B34&gt;D34,"○","●")))</f>
        <v>●</v>
      </c>
      <c r="D34" s="40">
        <f>IF(E33="","",E33)</f>
        <v>4</v>
      </c>
      <c r="E34" s="127"/>
      <c r="F34" s="128"/>
      <c r="G34" s="129"/>
      <c r="H34" s="37">
        <v>2</v>
      </c>
      <c r="I34" s="39" t="str">
        <f>IF(H34="","",IF(H34=J34,"△",IF(H34&gt;J34,"○","●")))</f>
        <v>○</v>
      </c>
      <c r="J34" s="42">
        <v>1</v>
      </c>
      <c r="K34" s="43">
        <v>7</v>
      </c>
      <c r="L34" s="39" t="str">
        <f>IF(K34="","",IF(K34=M34,"△",IF(K34&gt;M34,"○","●")))</f>
        <v>○</v>
      </c>
      <c r="M34" s="38">
        <v>0</v>
      </c>
      <c r="N34" s="115"/>
      <c r="O34" s="116"/>
      <c r="P34" s="117"/>
      <c r="Q34" s="40">
        <f t="shared" si="8"/>
        <v>2</v>
      </c>
      <c r="R34" s="40">
        <f t="shared" si="8"/>
        <v>1</v>
      </c>
      <c r="S34" s="40">
        <f t="shared" si="8"/>
        <v>0</v>
      </c>
      <c r="T34" s="64">
        <f>Q34*3+S34</f>
        <v>6</v>
      </c>
      <c r="U34" s="64">
        <f t="shared" si="9"/>
        <v>9</v>
      </c>
      <c r="V34" s="64">
        <f t="shared" si="9"/>
        <v>5</v>
      </c>
      <c r="W34" s="64">
        <f>_xlfn.IFERROR(U34-V34,"")</f>
        <v>4</v>
      </c>
      <c r="X34" s="64">
        <f>SUMPRODUCT(($T$33:$T$36*10^5+$W$33:$W$36&gt;T34*10^5+W34)*1)+1</f>
        <v>2</v>
      </c>
    </row>
    <row r="35" spans="1:24" ht="30" customHeight="1">
      <c r="A35" s="61" t="s">
        <v>107</v>
      </c>
      <c r="B35" s="39">
        <v>0</v>
      </c>
      <c r="C35" s="41" t="str">
        <f>IF(B35="","",IF(B35=D35,"△",IF(B35&gt;D35,"○","●")))</f>
        <v>●</v>
      </c>
      <c r="D35" s="40">
        <f>IF(H33="","",H33)</f>
        <v>4</v>
      </c>
      <c r="E35" s="44">
        <f>IF(J34="","",J34)</f>
        <v>1</v>
      </c>
      <c r="F35" s="41" t="str">
        <f>IF(E35="","",IF(E35=G35,"△",IF(E35&gt;G35,"○","●")))</f>
        <v>●</v>
      </c>
      <c r="G35" s="40">
        <f>IF(H34="","",H34)</f>
        <v>2</v>
      </c>
      <c r="H35" s="127"/>
      <c r="I35" s="128"/>
      <c r="J35" s="129"/>
      <c r="K35" s="37">
        <v>6</v>
      </c>
      <c r="L35" s="39" t="str">
        <f>IF(K35="","",IF(K35=M35,"△",IF(K35&gt;M35,"○","●")))</f>
        <v>○</v>
      </c>
      <c r="M35" s="38">
        <v>1</v>
      </c>
      <c r="N35" s="115"/>
      <c r="O35" s="116"/>
      <c r="P35" s="117"/>
      <c r="Q35" s="40">
        <f t="shared" si="8"/>
        <v>1</v>
      </c>
      <c r="R35" s="40">
        <f t="shared" si="8"/>
        <v>2</v>
      </c>
      <c r="S35" s="40">
        <f t="shared" si="8"/>
        <v>0</v>
      </c>
      <c r="T35" s="64">
        <f>Q35*3+S35</f>
        <v>3</v>
      </c>
      <c r="U35" s="64">
        <f t="shared" si="9"/>
        <v>7</v>
      </c>
      <c r="V35" s="64">
        <f t="shared" si="9"/>
        <v>7</v>
      </c>
      <c r="W35" s="64">
        <f>_xlfn.IFERROR(U35-V35,"")</f>
        <v>0</v>
      </c>
      <c r="X35" s="64">
        <f>SUMPRODUCT(($T$33:$T$36*10^5+$W$33:$W$36&gt;T35*10^5+W35)*1)+1</f>
        <v>3</v>
      </c>
    </row>
    <row r="36" spans="1:24" ht="30" customHeight="1">
      <c r="A36" s="61" t="s">
        <v>109</v>
      </c>
      <c r="B36" s="39">
        <f>IF(M33="","",M33)</f>
        <v>0</v>
      </c>
      <c r="C36" s="41" t="str">
        <f>IF(B36="","",IF(B36=D36,"△",IF(B36&gt;D36,"○","●")))</f>
        <v>●</v>
      </c>
      <c r="D36" s="40">
        <f>IF(K33="","",K33)</f>
        <v>4</v>
      </c>
      <c r="E36" s="44">
        <f>IF(M34="","",M34)</f>
        <v>0</v>
      </c>
      <c r="F36" s="41" t="str">
        <f>IF(E36="","",IF(E36=G36,"△",IF(E36&gt;G36,"○","●")))</f>
        <v>●</v>
      </c>
      <c r="G36" s="40">
        <f>IF(K34="","",K34)</f>
        <v>7</v>
      </c>
      <c r="H36" s="44">
        <f>IF(M35="","",M35)</f>
        <v>1</v>
      </c>
      <c r="I36" s="41" t="str">
        <f>IF(H36="","",IF(H36=J36,"△",IF(H36&gt;J36,"○","●")))</f>
        <v>●</v>
      </c>
      <c r="J36" s="40">
        <f>IF(K35="","",K35)</f>
        <v>6</v>
      </c>
      <c r="K36" s="127"/>
      <c r="L36" s="128"/>
      <c r="M36" s="129"/>
      <c r="N36" s="118"/>
      <c r="O36" s="119"/>
      <c r="P36" s="120"/>
      <c r="Q36" s="40">
        <f t="shared" si="8"/>
        <v>0</v>
      </c>
      <c r="R36" s="40">
        <f t="shared" si="8"/>
        <v>3</v>
      </c>
      <c r="S36" s="40">
        <f t="shared" si="8"/>
        <v>0</v>
      </c>
      <c r="T36" s="64">
        <f>Q36*3+S36</f>
        <v>0</v>
      </c>
      <c r="U36" s="64">
        <f t="shared" si="9"/>
        <v>1</v>
      </c>
      <c r="V36" s="64">
        <f t="shared" si="9"/>
        <v>17</v>
      </c>
      <c r="W36" s="64">
        <f>_xlfn.IFERROR(U36-V36,"")</f>
        <v>-16</v>
      </c>
      <c r="X36" s="64">
        <f>SUMPRODUCT(($T$33:$T$36*10^5+$W$33:$W$36&gt;T36*10^5+W36)*1)+1</f>
        <v>4</v>
      </c>
    </row>
    <row r="37" spans="1:24" ht="13.5">
      <c r="A37" s="65"/>
      <c r="B37" s="66" t="s">
        <v>82</v>
      </c>
      <c r="C37" s="45"/>
      <c r="D37" s="45" t="s">
        <v>83</v>
      </c>
      <c r="E37" s="45" t="s">
        <v>82</v>
      </c>
      <c r="F37" s="45"/>
      <c r="G37" s="45" t="s">
        <v>83</v>
      </c>
      <c r="H37" s="45" t="s">
        <v>82</v>
      </c>
      <c r="I37" s="45"/>
      <c r="J37" s="45" t="s">
        <v>83</v>
      </c>
      <c r="K37" s="45" t="s">
        <v>82</v>
      </c>
      <c r="L37" s="45"/>
      <c r="M37" s="45" t="s">
        <v>83</v>
      </c>
      <c r="Q37" s="46" t="s">
        <v>84</v>
      </c>
      <c r="R37" s="46" t="s">
        <v>85</v>
      </c>
      <c r="S37" s="46" t="s">
        <v>86</v>
      </c>
      <c r="T37" s="47"/>
      <c r="U37" s="47"/>
      <c r="V37" s="47"/>
      <c r="W37" s="47"/>
      <c r="X37" s="47"/>
    </row>
    <row r="38" spans="1:24" ht="13.5">
      <c r="A38" s="67"/>
      <c r="B38" s="6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Q38" s="49"/>
      <c r="R38" s="49"/>
      <c r="S38" s="49"/>
      <c r="T38" s="50"/>
      <c r="U38" s="50"/>
      <c r="V38" s="36" t="s">
        <v>71</v>
      </c>
      <c r="W38" s="36" t="s">
        <v>72</v>
      </c>
      <c r="X38" s="36" t="s">
        <v>73</v>
      </c>
    </row>
    <row r="39" spans="1:24" ht="14.25">
      <c r="A39" s="71" t="s">
        <v>90</v>
      </c>
      <c r="B39" s="121" t="str">
        <f>A40</f>
        <v>ジュニオールU-12</v>
      </c>
      <c r="C39" s="122"/>
      <c r="D39" s="123"/>
      <c r="E39" s="121" t="str">
        <f>A41</f>
        <v>AVENDA FC U12 2nd</v>
      </c>
      <c r="F39" s="122"/>
      <c r="G39" s="123"/>
      <c r="H39" s="121" t="str">
        <f>A42</f>
        <v>函館港FC</v>
      </c>
      <c r="I39" s="122"/>
      <c r="J39" s="123"/>
      <c r="K39" s="121" t="str">
        <f>A43</f>
        <v>松前サッカー少年団</v>
      </c>
      <c r="L39" s="122"/>
      <c r="M39" s="123"/>
      <c r="N39" s="121" t="str">
        <f>A44</f>
        <v>鷲の木サッカー少年団イーグルス</v>
      </c>
      <c r="O39" s="122"/>
      <c r="P39" s="123"/>
      <c r="Q39" s="92" t="s">
        <v>75</v>
      </c>
      <c r="R39" s="93" t="s">
        <v>76</v>
      </c>
      <c r="S39" s="93" t="s">
        <v>77</v>
      </c>
      <c r="T39" s="94" t="s">
        <v>78</v>
      </c>
      <c r="U39" s="94" t="s">
        <v>79</v>
      </c>
      <c r="V39" s="94" t="s">
        <v>80</v>
      </c>
      <c r="W39" s="94" t="s">
        <v>55</v>
      </c>
      <c r="X39" s="94" t="s">
        <v>81</v>
      </c>
    </row>
    <row r="40" spans="1:24" ht="31.5" customHeight="1">
      <c r="A40" s="51" t="s">
        <v>112</v>
      </c>
      <c r="B40" s="124"/>
      <c r="C40" s="125"/>
      <c r="D40" s="126"/>
      <c r="E40" s="74">
        <v>1</v>
      </c>
      <c r="F40" s="75" t="str">
        <f>IF(E40="","",IF(E40=G40,"△",IF(E40&gt;G40,"○","●")))</f>
        <v>△</v>
      </c>
      <c r="G40" s="76">
        <v>1</v>
      </c>
      <c r="H40" s="74">
        <v>5</v>
      </c>
      <c r="I40" s="77" t="str">
        <f>IF(H40="","",IF(H40=J40,"△",IF(H40&gt;J40,"○","●")))</f>
        <v>○</v>
      </c>
      <c r="J40" s="76">
        <v>0</v>
      </c>
      <c r="K40" s="74">
        <v>14</v>
      </c>
      <c r="L40" s="77" t="str">
        <f>IF(K40="","",IF(K40=M40,"△",IF(K40&gt;M40,"○","●")))</f>
        <v>○</v>
      </c>
      <c r="M40" s="76">
        <v>0</v>
      </c>
      <c r="N40" s="74">
        <v>5</v>
      </c>
      <c r="O40" s="77" t="str">
        <f>IF(N40="","",IF(N40=P40,"△",IF(N40&gt;P40,"○","●")))</f>
        <v>○</v>
      </c>
      <c r="P40" s="76">
        <v>0</v>
      </c>
      <c r="Q40" s="78">
        <f>COUNTIF($B40:$P40,$Q$45)</f>
        <v>3</v>
      </c>
      <c r="R40" s="78">
        <f>COUNTIF($B40:$P40,$R$45)</f>
        <v>0</v>
      </c>
      <c r="S40" s="78">
        <f>COUNTIF($B40:$P40,$S$45)</f>
        <v>1</v>
      </c>
      <c r="T40" s="79">
        <f>Q40*3+S40</f>
        <v>10</v>
      </c>
      <c r="U40" s="79">
        <f aca="true" t="shared" si="10" ref="U40:V44">SUMIF($B$16:$M$16,U$11,$B40:$M40)</f>
        <v>20</v>
      </c>
      <c r="V40" s="79">
        <f t="shared" si="10"/>
        <v>1</v>
      </c>
      <c r="W40" s="79">
        <f>_xlfn.IFERROR(U40-V40,"")</f>
        <v>19</v>
      </c>
      <c r="X40" s="79">
        <f>SUMPRODUCT(($T$40:$T$44*10^5+$W$40:$W$44&gt;T40*10^5+W40)*1)+1</f>
        <v>1</v>
      </c>
    </row>
    <row r="41" spans="1:24" ht="31.5" customHeight="1">
      <c r="A41" s="61" t="s">
        <v>114</v>
      </c>
      <c r="B41" s="77">
        <f>IF(G40="","",G40)</f>
        <v>1</v>
      </c>
      <c r="C41" s="80" t="str">
        <f>IF(B41="","",IF(B41=D41,"△",IF(B41&gt;D41,"○","●")))</f>
        <v>△</v>
      </c>
      <c r="D41" s="78">
        <f>IF(E40="","",E40)</f>
        <v>1</v>
      </c>
      <c r="E41" s="124"/>
      <c r="F41" s="125"/>
      <c r="G41" s="126"/>
      <c r="H41" s="74">
        <v>0</v>
      </c>
      <c r="I41" s="77" t="str">
        <f>IF(H41="","",IF(H41=J41,"△",IF(H41&gt;J41,"○","●")))</f>
        <v>△</v>
      </c>
      <c r="J41" s="81">
        <v>0</v>
      </c>
      <c r="K41" s="82">
        <v>9</v>
      </c>
      <c r="L41" s="77" t="str">
        <f>IF(K41="","",IF(K41=M41,"△",IF(K41&gt;M41,"○","●")))</f>
        <v>○</v>
      </c>
      <c r="M41" s="76">
        <v>0</v>
      </c>
      <c r="N41" s="74">
        <v>5</v>
      </c>
      <c r="O41" s="77" t="str">
        <f>IF(N41="","",IF(N41=P41,"△",IF(N41&gt;P41,"○","●")))</f>
        <v>○</v>
      </c>
      <c r="P41" s="76">
        <v>0</v>
      </c>
      <c r="Q41" s="78">
        <f>COUNTIF($B41:$P41,$Q$45)</f>
        <v>2</v>
      </c>
      <c r="R41" s="78">
        <f>COUNTIF($B41:$P41,$R$45)</f>
        <v>0</v>
      </c>
      <c r="S41" s="78">
        <f>COUNTIF($B41:$P41,$S$45)</f>
        <v>2</v>
      </c>
      <c r="T41" s="79">
        <f>Q41*3+S41</f>
        <v>8</v>
      </c>
      <c r="U41" s="79">
        <f t="shared" si="10"/>
        <v>10</v>
      </c>
      <c r="V41" s="79">
        <f t="shared" si="10"/>
        <v>1</v>
      </c>
      <c r="W41" s="79">
        <f>_xlfn.IFERROR(U41-V41,"")</f>
        <v>9</v>
      </c>
      <c r="X41" s="79">
        <f>SUMPRODUCT(($T$40:$T$44*10^5+$W$40:$W$44&gt;T41*10^5+W41)*1)+1</f>
        <v>2</v>
      </c>
    </row>
    <row r="42" spans="1:24" ht="31.5" customHeight="1">
      <c r="A42" s="61" t="s">
        <v>47</v>
      </c>
      <c r="B42" s="77">
        <f>IF(J40="","",J40)</f>
        <v>0</v>
      </c>
      <c r="C42" s="80" t="str">
        <f>IF(B42="","",IF(B42=D42,"△",IF(B42&gt;D42,"○","●")))</f>
        <v>●</v>
      </c>
      <c r="D42" s="78">
        <f>IF(H40="","",H40)</f>
        <v>5</v>
      </c>
      <c r="E42" s="83">
        <f>IF(J41="","",J41)</f>
        <v>0</v>
      </c>
      <c r="F42" s="80" t="str">
        <f>IF(E42="","",IF(E42=G42,"△",IF(E42&gt;G42,"○","●")))</f>
        <v>△</v>
      </c>
      <c r="G42" s="78">
        <f>IF(H41="","",H41)</f>
        <v>0</v>
      </c>
      <c r="H42" s="124"/>
      <c r="I42" s="125"/>
      <c r="J42" s="126"/>
      <c r="K42" s="74">
        <v>8</v>
      </c>
      <c r="L42" s="77" t="str">
        <f>IF(K42="","",IF(K42=M42,"△",IF(K42&gt;M42,"○","●")))</f>
        <v>○</v>
      </c>
      <c r="M42" s="76">
        <v>0</v>
      </c>
      <c r="N42" s="74">
        <v>5</v>
      </c>
      <c r="O42" s="77" t="str">
        <f>IF(N42="","",IF(N42=P42,"△",IF(N42&gt;P42,"○","●")))</f>
        <v>○</v>
      </c>
      <c r="P42" s="76">
        <v>0</v>
      </c>
      <c r="Q42" s="78">
        <f>COUNTIF($B42:$P42,$Q$45)</f>
        <v>2</v>
      </c>
      <c r="R42" s="78">
        <f>COUNTIF($B42:$P42,$R$45)</f>
        <v>1</v>
      </c>
      <c r="S42" s="78">
        <f>COUNTIF($B42:$P42,$S$45)</f>
        <v>1</v>
      </c>
      <c r="T42" s="79">
        <f>Q42*3+S42</f>
        <v>7</v>
      </c>
      <c r="U42" s="79">
        <f t="shared" si="10"/>
        <v>8</v>
      </c>
      <c r="V42" s="79">
        <f t="shared" si="10"/>
        <v>5</v>
      </c>
      <c r="W42" s="79">
        <f>_xlfn.IFERROR(U42-V42,"")</f>
        <v>3</v>
      </c>
      <c r="X42" s="79">
        <f>SUMPRODUCT(($T$40:$T$44*10^5+$W$40:$W$44&gt;T42*10^5+W42)*1)+1</f>
        <v>3</v>
      </c>
    </row>
    <row r="43" spans="1:24" ht="31.5" customHeight="1">
      <c r="A43" s="84" t="s">
        <v>121</v>
      </c>
      <c r="B43" s="77">
        <f>IF(M40="","",M40)</f>
        <v>0</v>
      </c>
      <c r="C43" s="80" t="str">
        <f>IF(B43="","",IF(B43=D43,"△",IF(B43&gt;D43,"○","●")))</f>
        <v>●</v>
      </c>
      <c r="D43" s="78">
        <f>IF(K40="","",K40)</f>
        <v>14</v>
      </c>
      <c r="E43" s="83">
        <f>IF(M41="","",M41)</f>
        <v>0</v>
      </c>
      <c r="F43" s="80" t="str">
        <f>IF(E43="","",IF(E43=G43,"△",IF(E43&gt;G43,"○","●")))</f>
        <v>●</v>
      </c>
      <c r="G43" s="78">
        <f>IF(K41="","",K41)</f>
        <v>9</v>
      </c>
      <c r="H43" s="83">
        <f>IF(M42="","",M42)</f>
        <v>0</v>
      </c>
      <c r="I43" s="80" t="str">
        <f>IF(H43="","",IF(H43=J43,"△",IF(H43&gt;J43,"○","●")))</f>
        <v>●</v>
      </c>
      <c r="J43" s="78">
        <f>IF(K42="","",K42)</f>
        <v>8</v>
      </c>
      <c r="K43" s="124"/>
      <c r="L43" s="125"/>
      <c r="M43" s="126"/>
      <c r="N43" s="74">
        <v>5</v>
      </c>
      <c r="O43" s="77" t="str">
        <f>IF(N43="","",IF(N43=P43,"△",IF(N43&gt;P43,"○","●")))</f>
        <v>○</v>
      </c>
      <c r="P43" s="76">
        <v>0</v>
      </c>
      <c r="Q43" s="78">
        <f>COUNTIF($B43:$P43,$Q$45)</f>
        <v>1</v>
      </c>
      <c r="R43" s="78">
        <f>COUNTIF($B43:$P43,$R$45)</f>
        <v>3</v>
      </c>
      <c r="S43" s="78">
        <f>COUNTIF($B43:$P43,$S$45)</f>
        <v>0</v>
      </c>
      <c r="T43" s="79">
        <f>Q43*3+S43</f>
        <v>3</v>
      </c>
      <c r="U43" s="79">
        <f t="shared" si="10"/>
        <v>0</v>
      </c>
      <c r="V43" s="79">
        <f t="shared" si="10"/>
        <v>31</v>
      </c>
      <c r="W43" s="79">
        <f>_xlfn.IFERROR(U43-V43,"")</f>
        <v>-31</v>
      </c>
      <c r="X43" s="79">
        <f>SUMPRODUCT(($T$40:$T$44*10^5+$W$40:$W$44&gt;T43*10^5+W43)*1)+1</f>
        <v>4</v>
      </c>
    </row>
    <row r="44" spans="1:24" ht="31.5" customHeight="1">
      <c r="A44" s="61" t="s">
        <v>113</v>
      </c>
      <c r="B44" s="77">
        <f>IF(P40="","",P40)</f>
        <v>0</v>
      </c>
      <c r="C44" s="80" t="str">
        <f>IF(B44="","",IF(B44=D44,"△",IF(B44&gt;D44,"○","●")))</f>
        <v>●</v>
      </c>
      <c r="D44" s="78">
        <f>IF(N40="","",N40)</f>
        <v>5</v>
      </c>
      <c r="E44" s="83">
        <f>IF(P41="","",P41)</f>
        <v>0</v>
      </c>
      <c r="F44" s="80" t="str">
        <f>IF(E44="","",IF(E44=G44,"△",IF(E44&gt;G44,"○","●")))</f>
        <v>●</v>
      </c>
      <c r="G44" s="78">
        <f>IF(N41="","",N41)</f>
        <v>5</v>
      </c>
      <c r="H44" s="83">
        <f>IF(P42="","",P42)</f>
        <v>0</v>
      </c>
      <c r="I44" s="80" t="str">
        <f>IF(H44="","",IF(H44=J44,"△",IF(H44&gt;J44,"○","●")))</f>
        <v>●</v>
      </c>
      <c r="J44" s="78">
        <f>IF(N42="","",N42)</f>
        <v>5</v>
      </c>
      <c r="K44" s="83">
        <f>IF(P43="","",P43)</f>
        <v>0</v>
      </c>
      <c r="L44" s="80" t="str">
        <f>IF(K44="","",IF(K44=M44,"△",IF(K44&gt;M44,"○","●")))</f>
        <v>●</v>
      </c>
      <c r="M44" s="78">
        <f>IF(N43="","",N43)</f>
        <v>5</v>
      </c>
      <c r="N44" s="124"/>
      <c r="O44" s="125"/>
      <c r="P44" s="126"/>
      <c r="Q44" s="78">
        <f>COUNTIF($B44:$P44,$Q$45)</f>
        <v>0</v>
      </c>
      <c r="R44" s="78">
        <f>COUNTIF($B44:$P44,$R$45)</f>
        <v>4</v>
      </c>
      <c r="S44" s="78">
        <f>COUNTIF($B44:$P44,$S$45)</f>
        <v>0</v>
      </c>
      <c r="T44" s="79">
        <f>Q44*3+S44</f>
        <v>0</v>
      </c>
      <c r="U44" s="79">
        <f t="shared" si="10"/>
        <v>0</v>
      </c>
      <c r="V44" s="79">
        <f t="shared" si="10"/>
        <v>20</v>
      </c>
      <c r="W44" s="79">
        <f>_xlfn.IFERROR(U44-V44,"")</f>
        <v>-20</v>
      </c>
      <c r="X44" s="79">
        <f>SUMPRODUCT(($T$40:$T$44*10^5+$W$40:$W$44&gt;T44*10^5+W44)*1)+1</f>
        <v>5</v>
      </c>
    </row>
    <row r="45" spans="1:24" ht="13.5">
      <c r="A45" s="85"/>
      <c r="B45" s="66" t="s">
        <v>82</v>
      </c>
      <c r="C45" s="66"/>
      <c r="D45" s="66" t="s">
        <v>83</v>
      </c>
      <c r="E45" s="66" t="s">
        <v>82</v>
      </c>
      <c r="F45" s="66"/>
      <c r="G45" s="66" t="s">
        <v>83</v>
      </c>
      <c r="H45" s="66" t="s">
        <v>82</v>
      </c>
      <c r="I45" s="66"/>
      <c r="J45" s="66" t="s">
        <v>83</v>
      </c>
      <c r="K45" s="66" t="s">
        <v>82</v>
      </c>
      <c r="L45" s="66"/>
      <c r="M45" s="66" t="s">
        <v>83</v>
      </c>
      <c r="N45" s="86"/>
      <c r="O45" s="86"/>
      <c r="P45" s="86"/>
      <c r="Q45" s="46" t="s">
        <v>84</v>
      </c>
      <c r="R45" s="46" t="s">
        <v>85</v>
      </c>
      <c r="S45" s="46" t="s">
        <v>86</v>
      </c>
      <c r="T45" s="85"/>
      <c r="U45" s="85"/>
      <c r="V45" s="85"/>
      <c r="W45" s="85"/>
      <c r="X45" s="85"/>
    </row>
    <row r="46" spans="1:24" ht="12" customHeight="1">
      <c r="A46" s="67"/>
      <c r="B46" s="6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Q46" s="49"/>
      <c r="R46" s="49"/>
      <c r="S46" s="49"/>
      <c r="T46" s="50"/>
      <c r="U46" s="50"/>
      <c r="V46" s="36" t="s">
        <v>71</v>
      </c>
      <c r="W46" s="36" t="s">
        <v>72</v>
      </c>
      <c r="X46" s="36" t="s">
        <v>73</v>
      </c>
    </row>
    <row r="47" spans="1:24" ht="30" customHeight="1">
      <c r="A47" s="60" t="s">
        <v>111</v>
      </c>
      <c r="B47" s="130" t="str">
        <f>A48</f>
        <v>北斗FCノース</v>
      </c>
      <c r="C47" s="131"/>
      <c r="D47" s="132"/>
      <c r="E47" s="130" t="str">
        <f>A49</f>
        <v>プレイフルホワイト</v>
      </c>
      <c r="F47" s="131"/>
      <c r="G47" s="132"/>
      <c r="H47" s="130" t="str">
        <f>A50</f>
        <v>サン・スポーツクラブ3rd</v>
      </c>
      <c r="I47" s="131"/>
      <c r="J47" s="132"/>
      <c r="K47" s="130" t="str">
        <f>A51</f>
        <v>八幡サッカー少年団</v>
      </c>
      <c r="L47" s="131"/>
      <c r="M47" s="132"/>
      <c r="N47" s="112"/>
      <c r="O47" s="113"/>
      <c r="P47" s="114"/>
      <c r="Q47" s="92" t="s">
        <v>75</v>
      </c>
      <c r="R47" s="93" t="s">
        <v>76</v>
      </c>
      <c r="S47" s="93" t="s">
        <v>77</v>
      </c>
      <c r="T47" s="94" t="s">
        <v>78</v>
      </c>
      <c r="U47" s="94" t="s">
        <v>79</v>
      </c>
      <c r="V47" s="94" t="s">
        <v>80</v>
      </c>
      <c r="W47" s="94" t="s">
        <v>55</v>
      </c>
      <c r="X47" s="94" t="s">
        <v>81</v>
      </c>
    </row>
    <row r="48" spans="1:24" ht="30" customHeight="1">
      <c r="A48" s="72" t="s">
        <v>115</v>
      </c>
      <c r="B48" s="127"/>
      <c r="C48" s="128"/>
      <c r="D48" s="129"/>
      <c r="E48" s="37">
        <v>1</v>
      </c>
      <c r="F48" s="63" t="str">
        <f>IF(E48="","",IF(E48=G48,"△",IF(E48&gt;G48,"○","●")))</f>
        <v>△</v>
      </c>
      <c r="G48" s="38">
        <v>1</v>
      </c>
      <c r="H48" s="37">
        <v>11</v>
      </c>
      <c r="I48" s="39" t="str">
        <f>IF(H48="","",IF(H48=J48,"△",IF(H48&gt;J48,"○","●")))</f>
        <v>○</v>
      </c>
      <c r="J48" s="38">
        <v>0</v>
      </c>
      <c r="K48" s="37">
        <v>13</v>
      </c>
      <c r="L48" s="39" t="str">
        <f>IF(K48="","",IF(K48=M48,"△",IF(K48&gt;M48,"○","●")))</f>
        <v>○</v>
      </c>
      <c r="M48" s="38">
        <v>0</v>
      </c>
      <c r="N48" s="115"/>
      <c r="O48" s="116"/>
      <c r="P48" s="117"/>
      <c r="Q48" s="40">
        <f aca="true" t="shared" si="11" ref="Q48:S51">COUNTIF($B48:$M48,Q$52)</f>
        <v>2</v>
      </c>
      <c r="R48" s="40">
        <f t="shared" si="11"/>
        <v>0</v>
      </c>
      <c r="S48" s="40">
        <f t="shared" si="11"/>
        <v>1</v>
      </c>
      <c r="T48" s="64">
        <f>Q48*3+S48</f>
        <v>7</v>
      </c>
      <c r="U48" s="64">
        <f aca="true" t="shared" si="12" ref="U48:V51">SUMIF($B$52:$M$52,U$47,$B48:$M48)</f>
        <v>25</v>
      </c>
      <c r="V48" s="64">
        <f t="shared" si="12"/>
        <v>1</v>
      </c>
      <c r="W48" s="64">
        <f>_xlfn.IFERROR(U48-V48,"")</f>
        <v>24</v>
      </c>
      <c r="X48" s="64">
        <f>SUMPRODUCT(($T$48:$T$51*10^5+$W$48:$W$51&gt;T48*10^5+W48)*1)+1</f>
        <v>1</v>
      </c>
    </row>
    <row r="49" spans="1:24" ht="30" customHeight="1">
      <c r="A49" s="73" t="s">
        <v>110</v>
      </c>
      <c r="B49" s="39">
        <f>IF(G48="","",G48)</f>
        <v>1</v>
      </c>
      <c r="C49" s="41" t="str">
        <f>IF(B49="","",IF(B49=D49,"△",IF(B49&gt;D49,"○","●")))</f>
        <v>△</v>
      </c>
      <c r="D49" s="40">
        <f>IF(E48="","",E48)</f>
        <v>1</v>
      </c>
      <c r="E49" s="127"/>
      <c r="F49" s="128"/>
      <c r="G49" s="129"/>
      <c r="H49" s="37">
        <v>10</v>
      </c>
      <c r="I49" s="39" t="str">
        <f>IF(H49="","",IF(H49=J49,"△",IF(H49&gt;J49,"○","●")))</f>
        <v>○</v>
      </c>
      <c r="J49" s="42">
        <v>2</v>
      </c>
      <c r="K49" s="43">
        <v>16</v>
      </c>
      <c r="L49" s="39" t="str">
        <f>IF(K49="","",IF(K49=M49,"△",IF(K49&gt;M49,"○","●")))</f>
        <v>○</v>
      </c>
      <c r="M49" s="38">
        <v>1</v>
      </c>
      <c r="N49" s="115"/>
      <c r="O49" s="116"/>
      <c r="P49" s="117"/>
      <c r="Q49" s="40">
        <f t="shared" si="11"/>
        <v>2</v>
      </c>
      <c r="R49" s="40">
        <f t="shared" si="11"/>
        <v>0</v>
      </c>
      <c r="S49" s="40">
        <f t="shared" si="11"/>
        <v>1</v>
      </c>
      <c r="T49" s="64">
        <f>Q49*3+S49</f>
        <v>7</v>
      </c>
      <c r="U49" s="64">
        <f t="shared" si="12"/>
        <v>27</v>
      </c>
      <c r="V49" s="64">
        <f t="shared" si="12"/>
        <v>4</v>
      </c>
      <c r="W49" s="64">
        <f>_xlfn.IFERROR(U49-V49,"")</f>
        <v>23</v>
      </c>
      <c r="X49" s="64">
        <f>SUMPRODUCT(($T$48:$T$51*10^5+$W$48:$W$51&gt;T49*10^5+W49)*1)+1</f>
        <v>2</v>
      </c>
    </row>
    <row r="50" spans="1:24" ht="30" customHeight="1">
      <c r="A50" s="72" t="s">
        <v>116</v>
      </c>
      <c r="B50" s="39">
        <f>IF(J48="","",J48)</f>
        <v>0</v>
      </c>
      <c r="C50" s="41" t="str">
        <f>IF(B50="","",IF(B50=D50,"△",IF(B50&gt;D50,"○","●")))</f>
        <v>●</v>
      </c>
      <c r="D50" s="40">
        <f>IF(H48="","",H48)</f>
        <v>11</v>
      </c>
      <c r="E50" s="44">
        <f>IF(J49="","",J49)</f>
        <v>2</v>
      </c>
      <c r="F50" s="41" t="str">
        <f>IF(E50="","",IF(E50=G50,"△",IF(E50&gt;G50,"○","●")))</f>
        <v>●</v>
      </c>
      <c r="G50" s="40">
        <f>IF(H49="","",H49)</f>
        <v>10</v>
      </c>
      <c r="H50" s="127"/>
      <c r="I50" s="128"/>
      <c r="J50" s="129"/>
      <c r="K50" s="37">
        <v>2</v>
      </c>
      <c r="L50" s="39" t="str">
        <f>IF(K50="","",IF(K50=M50,"△",IF(K50&gt;M50,"○","●")))</f>
        <v>△</v>
      </c>
      <c r="M50" s="38">
        <v>2</v>
      </c>
      <c r="N50" s="115"/>
      <c r="O50" s="116"/>
      <c r="P50" s="117"/>
      <c r="Q50" s="40">
        <f t="shared" si="11"/>
        <v>0</v>
      </c>
      <c r="R50" s="40">
        <f t="shared" si="11"/>
        <v>2</v>
      </c>
      <c r="S50" s="40">
        <f t="shared" si="11"/>
        <v>1</v>
      </c>
      <c r="T50" s="64">
        <f>Q50*3+S50</f>
        <v>1</v>
      </c>
      <c r="U50" s="64">
        <f t="shared" si="12"/>
        <v>4</v>
      </c>
      <c r="V50" s="64">
        <f t="shared" si="12"/>
        <v>23</v>
      </c>
      <c r="W50" s="64">
        <f>_xlfn.IFERROR(U50-V50,"")</f>
        <v>-19</v>
      </c>
      <c r="X50" s="64">
        <f>SUMPRODUCT(($T$48:$T$51*10^5+$W$48:$W$51&gt;T50*10^5+W50)*1)+1</f>
        <v>3</v>
      </c>
    </row>
    <row r="51" spans="1:24" ht="30" customHeight="1">
      <c r="A51" s="72" t="s">
        <v>117</v>
      </c>
      <c r="B51" s="39">
        <v>0</v>
      </c>
      <c r="C51" s="41" t="str">
        <f>IF(B51="","",IF(B51=D51,"△",IF(B51&gt;D51,"○","●")))</f>
        <v>●</v>
      </c>
      <c r="D51" s="40">
        <v>13</v>
      </c>
      <c r="E51" s="44">
        <v>1</v>
      </c>
      <c r="F51" s="41" t="str">
        <f>IF(E51="","",IF(E51=G51,"△",IF(E51&gt;G51,"○","●")))</f>
        <v>●</v>
      </c>
      <c r="G51" s="40">
        <v>16</v>
      </c>
      <c r="H51" s="44">
        <f>IF(M50="","",M50)</f>
        <v>2</v>
      </c>
      <c r="I51" s="41" t="str">
        <f>IF(H51="","",IF(H51=J51,"△",IF(H51&gt;J51,"○","●")))</f>
        <v>△</v>
      </c>
      <c r="J51" s="40">
        <f>IF(K50="","",K50)</f>
        <v>2</v>
      </c>
      <c r="K51" s="127"/>
      <c r="L51" s="128"/>
      <c r="M51" s="129"/>
      <c r="N51" s="118"/>
      <c r="O51" s="119"/>
      <c r="P51" s="120"/>
      <c r="Q51" s="40">
        <f t="shared" si="11"/>
        <v>0</v>
      </c>
      <c r="R51" s="40">
        <f t="shared" si="11"/>
        <v>2</v>
      </c>
      <c r="S51" s="40">
        <f t="shared" si="11"/>
        <v>1</v>
      </c>
      <c r="T51" s="64">
        <f>Q51*3+S51</f>
        <v>1</v>
      </c>
      <c r="U51" s="64">
        <f t="shared" si="12"/>
        <v>3</v>
      </c>
      <c r="V51" s="64">
        <f t="shared" si="12"/>
        <v>31</v>
      </c>
      <c r="W51" s="64">
        <f>_xlfn.IFERROR(U51-V51,"")</f>
        <v>-28</v>
      </c>
      <c r="X51" s="64">
        <f>SUMPRODUCT(($T$48:$T$51*10^5+$W$48:$W$51&gt;T51*10^5+W51)*1)+1</f>
        <v>4</v>
      </c>
    </row>
    <row r="52" spans="1:24" ht="13.5">
      <c r="A52" s="65"/>
      <c r="B52" s="66" t="s">
        <v>82</v>
      </c>
      <c r="C52" s="45"/>
      <c r="D52" s="45" t="s">
        <v>83</v>
      </c>
      <c r="E52" s="45" t="s">
        <v>82</v>
      </c>
      <c r="F52" s="45"/>
      <c r="G52" s="45" t="s">
        <v>83</v>
      </c>
      <c r="H52" s="45" t="s">
        <v>82</v>
      </c>
      <c r="I52" s="45"/>
      <c r="J52" s="45" t="s">
        <v>83</v>
      </c>
      <c r="K52" s="45" t="s">
        <v>82</v>
      </c>
      <c r="L52" s="45"/>
      <c r="M52" s="45" t="s">
        <v>83</v>
      </c>
      <c r="Q52" s="46" t="s">
        <v>84</v>
      </c>
      <c r="R52" s="46" t="s">
        <v>85</v>
      </c>
      <c r="S52" s="53" t="s">
        <v>86</v>
      </c>
      <c r="T52" s="47"/>
      <c r="U52" s="47"/>
      <c r="V52" s="47"/>
      <c r="W52" s="47"/>
      <c r="X52" s="47"/>
    </row>
    <row r="53" spans="1:24" ht="14.25" customHeight="1">
      <c r="A53" s="67"/>
      <c r="B53" s="6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Q53" s="49"/>
      <c r="R53" s="49"/>
      <c r="S53" s="49"/>
      <c r="T53" s="50"/>
      <c r="U53" s="50"/>
      <c r="V53" s="36" t="s">
        <v>71</v>
      </c>
      <c r="W53" s="36" t="s">
        <v>72</v>
      </c>
      <c r="X53" s="36" t="s">
        <v>73</v>
      </c>
    </row>
    <row r="54" spans="1:24" ht="14.25" customHeight="1">
      <c r="A54" s="60" t="s">
        <v>91</v>
      </c>
      <c r="B54" s="130" t="str">
        <f>A55</f>
        <v>サッカースクールイエロー</v>
      </c>
      <c r="C54" s="131"/>
      <c r="D54" s="132"/>
      <c r="E54" s="130" t="str">
        <f>A56</f>
        <v>サン・スポーツクラブ2nd</v>
      </c>
      <c r="F54" s="131"/>
      <c r="G54" s="132"/>
      <c r="H54" s="130" t="str">
        <f>A57</f>
        <v>プレイフルRISE</v>
      </c>
      <c r="I54" s="131"/>
      <c r="J54" s="132"/>
      <c r="K54" s="130" t="str">
        <f>A58</f>
        <v>SSS八雲</v>
      </c>
      <c r="L54" s="131"/>
      <c r="M54" s="132"/>
      <c r="N54" s="112"/>
      <c r="O54" s="113"/>
      <c r="P54" s="114"/>
      <c r="Q54" s="92" t="s">
        <v>75</v>
      </c>
      <c r="R54" s="93" t="s">
        <v>76</v>
      </c>
      <c r="S54" s="93" t="s">
        <v>77</v>
      </c>
      <c r="T54" s="94" t="s">
        <v>78</v>
      </c>
      <c r="U54" s="94" t="s">
        <v>79</v>
      </c>
      <c r="V54" s="94" t="s">
        <v>80</v>
      </c>
      <c r="W54" s="94" t="s">
        <v>55</v>
      </c>
      <c r="X54" s="94" t="s">
        <v>81</v>
      </c>
    </row>
    <row r="55" spans="1:24" ht="30" customHeight="1">
      <c r="A55" s="61" t="s">
        <v>49</v>
      </c>
      <c r="B55" s="127"/>
      <c r="C55" s="128"/>
      <c r="D55" s="129"/>
      <c r="E55" s="37">
        <v>5</v>
      </c>
      <c r="F55" s="63" t="str">
        <f>IF(E55="","",IF(E55=G55,"△",IF(E55&gt;G55,"○","●")))</f>
        <v>○</v>
      </c>
      <c r="G55" s="38">
        <v>0</v>
      </c>
      <c r="H55" s="37">
        <v>12</v>
      </c>
      <c r="I55" s="39" t="str">
        <f>IF(H55="","",IF(H55=J55,"△",IF(H55&gt;J55,"○","●")))</f>
        <v>○</v>
      </c>
      <c r="J55" s="38">
        <v>0</v>
      </c>
      <c r="K55" s="37">
        <v>5</v>
      </c>
      <c r="L55" s="39" t="str">
        <f>IF(K55="","",IF(K55=M55,"△",IF(K55&gt;M55,"○","●")))</f>
        <v>○</v>
      </c>
      <c r="M55" s="38">
        <v>0</v>
      </c>
      <c r="N55" s="115"/>
      <c r="O55" s="116"/>
      <c r="P55" s="117"/>
      <c r="Q55" s="40">
        <f aca="true" t="shared" si="13" ref="Q55:S58">COUNTIF($B55:$M55,Q$59)</f>
        <v>3</v>
      </c>
      <c r="R55" s="40">
        <f t="shared" si="13"/>
        <v>0</v>
      </c>
      <c r="S55" s="40">
        <f t="shared" si="13"/>
        <v>0</v>
      </c>
      <c r="T55" s="64">
        <f>Q55*3+S55</f>
        <v>9</v>
      </c>
      <c r="U55" s="64">
        <f>SUMIF($B$59:$M$59,U$54,$B55:$M55)</f>
        <v>22</v>
      </c>
      <c r="V55" s="64">
        <f>SUMIF($B$59:$M$59,V$54,$B55:$M55)</f>
        <v>0</v>
      </c>
      <c r="W55" s="64">
        <f>_xlfn.IFERROR(U55-V55,"")</f>
        <v>22</v>
      </c>
      <c r="X55" s="64">
        <f>SUMPRODUCT(($T$55:$T$58*10^5+$W$55:$W$58&gt;T55*10^5+W55)*1)+1</f>
        <v>1</v>
      </c>
    </row>
    <row r="56" spans="1:24" ht="30" customHeight="1">
      <c r="A56" s="52" t="s">
        <v>120</v>
      </c>
      <c r="B56" s="39">
        <f>IF(G55="","",G55)</f>
        <v>0</v>
      </c>
      <c r="C56" s="41" t="str">
        <f>IF(B56="","",IF(B56=D56,"△",IF(B56&gt;D56,"○","●")))</f>
        <v>●</v>
      </c>
      <c r="D56" s="40">
        <f>IF(E55="","",E55)</f>
        <v>5</v>
      </c>
      <c r="E56" s="127"/>
      <c r="F56" s="128"/>
      <c r="G56" s="129"/>
      <c r="H56" s="37">
        <v>2</v>
      </c>
      <c r="I56" s="39" t="str">
        <f>IF(H56="","",IF(H56=J56,"△",IF(H56&gt;J56,"○","●")))</f>
        <v>○</v>
      </c>
      <c r="J56" s="42">
        <v>0</v>
      </c>
      <c r="K56" s="43">
        <v>5</v>
      </c>
      <c r="L56" s="39" t="str">
        <f>IF(K56="","",IF(K56=M56,"△",IF(K56&gt;M56,"○","●")))</f>
        <v>○</v>
      </c>
      <c r="M56" s="38">
        <v>0</v>
      </c>
      <c r="N56" s="115"/>
      <c r="O56" s="116"/>
      <c r="P56" s="117"/>
      <c r="Q56" s="40">
        <f t="shared" si="13"/>
        <v>2</v>
      </c>
      <c r="R56" s="40">
        <f t="shared" si="13"/>
        <v>1</v>
      </c>
      <c r="S56" s="40">
        <f t="shared" si="13"/>
        <v>0</v>
      </c>
      <c r="T56" s="64">
        <f>Q56*3+S56</f>
        <v>6</v>
      </c>
      <c r="U56" s="64">
        <f aca="true" t="shared" si="14" ref="U56:V58">SUMIF($B$16:$M$16,U$11,$B56:$M56)</f>
        <v>7</v>
      </c>
      <c r="V56" s="64">
        <f t="shared" si="14"/>
        <v>5</v>
      </c>
      <c r="W56" s="64">
        <f>_xlfn.IFERROR(U56-V56,"")</f>
        <v>2</v>
      </c>
      <c r="X56" s="64">
        <f>SUMPRODUCT(($T$55:$T$58*10^5+$W$55:$W$58&gt;T56*10^5+W56)*1)+1</f>
        <v>2</v>
      </c>
    </row>
    <row r="57" spans="1:24" ht="30" customHeight="1">
      <c r="A57" s="61" t="s">
        <v>119</v>
      </c>
      <c r="B57" s="39">
        <f>IF(J55="","",J55)</f>
        <v>0</v>
      </c>
      <c r="C57" s="41" t="str">
        <f>IF(B57="","",IF(B57=D57,"△",IF(B57&gt;D57,"○","●")))</f>
        <v>●</v>
      </c>
      <c r="D57" s="40">
        <f>IF(H55="","",H55)</f>
        <v>12</v>
      </c>
      <c r="E57" s="44">
        <f>IF(J56="","",J56)</f>
        <v>0</v>
      </c>
      <c r="F57" s="41" t="str">
        <f>IF(E57="","",IF(E57=G57,"△",IF(E57&gt;G57,"○","●")))</f>
        <v>●</v>
      </c>
      <c r="G57" s="40">
        <f>IF(H56="","",H56)</f>
        <v>2</v>
      </c>
      <c r="H57" s="127"/>
      <c r="I57" s="128"/>
      <c r="J57" s="129"/>
      <c r="K57" s="37">
        <v>5</v>
      </c>
      <c r="L57" s="39" t="str">
        <f>IF(K57="","",IF(K57=M57,"△",IF(K57&gt;M57,"○","●")))</f>
        <v>○</v>
      </c>
      <c r="M57" s="38">
        <v>0</v>
      </c>
      <c r="N57" s="115"/>
      <c r="O57" s="116"/>
      <c r="P57" s="117"/>
      <c r="Q57" s="40">
        <f t="shared" si="13"/>
        <v>1</v>
      </c>
      <c r="R57" s="40">
        <f t="shared" si="13"/>
        <v>2</v>
      </c>
      <c r="S57" s="40">
        <f t="shared" si="13"/>
        <v>0</v>
      </c>
      <c r="T57" s="64">
        <f>Q57*3+S57</f>
        <v>3</v>
      </c>
      <c r="U57" s="64">
        <f t="shared" si="14"/>
        <v>5</v>
      </c>
      <c r="V57" s="64">
        <f t="shared" si="14"/>
        <v>14</v>
      </c>
      <c r="W57" s="64">
        <f>_xlfn.IFERROR(U57-V57,"")</f>
        <v>-9</v>
      </c>
      <c r="X57" s="64">
        <f>SUMPRODUCT(($T$55:$T$58*10^5+$W$55:$W$58&gt;T57*10^5+W57)*1)+1</f>
        <v>3</v>
      </c>
    </row>
    <row r="58" spans="1:24" ht="30" customHeight="1">
      <c r="A58" s="51" t="s">
        <v>118</v>
      </c>
      <c r="B58" s="39">
        <f>IF(M55="","",M55)</f>
        <v>0</v>
      </c>
      <c r="C58" s="41" t="str">
        <f>IF(B58="","",IF(B58=D58,"△",IF(B58&gt;D58,"○","●")))</f>
        <v>●</v>
      </c>
      <c r="D58" s="40">
        <f>IF(K55="","",K55)</f>
        <v>5</v>
      </c>
      <c r="E58" s="44">
        <f>IF(M56="","",M56)</f>
        <v>0</v>
      </c>
      <c r="F58" s="41" t="str">
        <f>IF(E58="","",IF(E58=G58,"△",IF(E58&gt;G58,"○","●")))</f>
        <v>●</v>
      </c>
      <c r="G58" s="40">
        <f>IF(K56="","",K56)</f>
        <v>5</v>
      </c>
      <c r="H58" s="44">
        <f>IF(M57="","",M57)</f>
        <v>0</v>
      </c>
      <c r="I58" s="41" t="str">
        <f>IF(H58="","",IF(H58=J58,"△",IF(H58&gt;J58,"○","●")))</f>
        <v>●</v>
      </c>
      <c r="J58" s="40">
        <f>IF(K57="","",K57)</f>
        <v>5</v>
      </c>
      <c r="K58" s="127"/>
      <c r="L58" s="128"/>
      <c r="M58" s="129"/>
      <c r="N58" s="118"/>
      <c r="O58" s="119"/>
      <c r="P58" s="120"/>
      <c r="Q58" s="40">
        <f t="shared" si="13"/>
        <v>0</v>
      </c>
      <c r="R58" s="40">
        <f t="shared" si="13"/>
        <v>3</v>
      </c>
      <c r="S58" s="40">
        <f t="shared" si="13"/>
        <v>0</v>
      </c>
      <c r="T58" s="64">
        <f>Q58*3+S58</f>
        <v>0</v>
      </c>
      <c r="U58" s="64">
        <f t="shared" si="14"/>
        <v>0</v>
      </c>
      <c r="V58" s="64">
        <f t="shared" si="14"/>
        <v>15</v>
      </c>
      <c r="W58" s="64">
        <f>_xlfn.IFERROR(U58-V58,"")</f>
        <v>-15</v>
      </c>
      <c r="X58" s="64">
        <v>4</v>
      </c>
    </row>
    <row r="59" spans="1:24" ht="13.5">
      <c r="A59" s="65"/>
      <c r="B59" s="66" t="s">
        <v>82</v>
      </c>
      <c r="C59" s="66"/>
      <c r="D59" s="66" t="s">
        <v>83</v>
      </c>
      <c r="E59" s="66" t="s">
        <v>82</v>
      </c>
      <c r="F59" s="66"/>
      <c r="G59" s="66" t="s">
        <v>83</v>
      </c>
      <c r="H59" s="66" t="s">
        <v>82</v>
      </c>
      <c r="I59" s="66"/>
      <c r="J59" s="66" t="s">
        <v>83</v>
      </c>
      <c r="K59" s="66" t="s">
        <v>82</v>
      </c>
      <c r="L59" s="66"/>
      <c r="M59" s="66" t="s">
        <v>83</v>
      </c>
      <c r="Q59" s="46" t="s">
        <v>84</v>
      </c>
      <c r="R59" s="46" t="s">
        <v>85</v>
      </c>
      <c r="S59" s="46" t="s">
        <v>86</v>
      </c>
      <c r="T59" s="65"/>
      <c r="U59" s="65"/>
      <c r="V59" s="69"/>
      <c r="W59" s="69"/>
      <c r="X59" s="69"/>
    </row>
  </sheetData>
  <sheetProtection/>
  <mergeCells count="74">
    <mergeCell ref="A2:T2"/>
    <mergeCell ref="B5:D5"/>
    <mergeCell ref="E56:G56"/>
    <mergeCell ref="H57:J57"/>
    <mergeCell ref="K58:M58"/>
    <mergeCell ref="B4:D4"/>
    <mergeCell ref="E4:G4"/>
    <mergeCell ref="H4:J4"/>
    <mergeCell ref="K4:M4"/>
    <mergeCell ref="E6:G6"/>
    <mergeCell ref="H7:J7"/>
    <mergeCell ref="K8:M8"/>
    <mergeCell ref="B11:D11"/>
    <mergeCell ref="E11:G11"/>
    <mergeCell ref="H11:J11"/>
    <mergeCell ref="K11:M11"/>
    <mergeCell ref="B12:D12"/>
    <mergeCell ref="E13:G13"/>
    <mergeCell ref="H14:J14"/>
    <mergeCell ref="K15:M15"/>
    <mergeCell ref="B18:D18"/>
    <mergeCell ref="E18:G18"/>
    <mergeCell ref="H18:J18"/>
    <mergeCell ref="K18:M18"/>
    <mergeCell ref="B19:D19"/>
    <mergeCell ref="E20:G20"/>
    <mergeCell ref="H21:J21"/>
    <mergeCell ref="B25:D25"/>
    <mergeCell ref="E25:G25"/>
    <mergeCell ref="H25:J25"/>
    <mergeCell ref="K25:M25"/>
    <mergeCell ref="B26:D26"/>
    <mergeCell ref="E27:G27"/>
    <mergeCell ref="H28:J28"/>
    <mergeCell ref="K29:M29"/>
    <mergeCell ref="B32:D32"/>
    <mergeCell ref="E32:G32"/>
    <mergeCell ref="H32:J32"/>
    <mergeCell ref="K32:M32"/>
    <mergeCell ref="B33:D33"/>
    <mergeCell ref="E34:G34"/>
    <mergeCell ref="H35:J35"/>
    <mergeCell ref="K36:M36"/>
    <mergeCell ref="B47:D47"/>
    <mergeCell ref="E47:G47"/>
    <mergeCell ref="H47:J47"/>
    <mergeCell ref="K47:M47"/>
    <mergeCell ref="E41:G41"/>
    <mergeCell ref="H42:J42"/>
    <mergeCell ref="B54:D54"/>
    <mergeCell ref="E54:G54"/>
    <mergeCell ref="H54:J54"/>
    <mergeCell ref="B39:D39"/>
    <mergeCell ref="E39:G39"/>
    <mergeCell ref="H39:J39"/>
    <mergeCell ref="B55:D55"/>
    <mergeCell ref="K22:M22"/>
    <mergeCell ref="K39:M39"/>
    <mergeCell ref="K43:M43"/>
    <mergeCell ref="K54:M54"/>
    <mergeCell ref="B48:D48"/>
    <mergeCell ref="E49:G49"/>
    <mergeCell ref="H50:J50"/>
    <mergeCell ref="K51:M51"/>
    <mergeCell ref="B40:D40"/>
    <mergeCell ref="N54:P58"/>
    <mergeCell ref="N39:P39"/>
    <mergeCell ref="N44:P44"/>
    <mergeCell ref="N4:P8"/>
    <mergeCell ref="N11:P15"/>
    <mergeCell ref="N18:P22"/>
    <mergeCell ref="N25:P29"/>
    <mergeCell ref="N32:P36"/>
    <mergeCell ref="N47:P51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69"/>
  <sheetViews>
    <sheetView tabSelected="1" zoomScalePageLayoutView="0" workbookViewId="0" topLeftCell="A25">
      <selection activeCell="Q47" sqref="Q47"/>
    </sheetView>
  </sheetViews>
  <sheetFormatPr defaultColWidth="9.00390625" defaultRowHeight="13.5"/>
  <cols>
    <col min="1" max="2" width="2.25390625" style="0" customWidth="1"/>
    <col min="3" max="3" width="5.50390625" style="0" customWidth="1"/>
    <col min="4" max="4" width="20.375" style="0" customWidth="1"/>
    <col min="5" max="10" width="5.25390625" style="0" customWidth="1"/>
    <col min="11" max="12" width="3.75390625" style="0" customWidth="1"/>
    <col min="13" max="16" width="5.25390625" style="0" customWidth="1"/>
  </cols>
  <sheetData>
    <row r="1" ht="11.25" customHeight="1" thickBot="1"/>
    <row r="2" spans="1:15" ht="17.25" customHeight="1" thickBot="1">
      <c r="A2" s="142" t="s">
        <v>181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</row>
    <row r="3" ht="17.25" customHeight="1"/>
    <row r="4" spans="1:14" ht="18.75" customHeight="1">
      <c r="A4" s="145" t="s">
        <v>182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ht="18.75" customHeight="1">
      <c r="A5" s="145" t="s">
        <v>183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ht="18.75" customHeight="1">
      <c r="A6" s="141" t="s">
        <v>184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5:6" ht="11.25" customHeight="1">
      <c r="E7" s="88"/>
      <c r="F7" s="88"/>
    </row>
    <row r="8" spans="3:7" ht="11.25" customHeight="1" thickBot="1">
      <c r="C8" s="137" t="s">
        <v>122</v>
      </c>
      <c r="D8" s="137" t="s">
        <v>153</v>
      </c>
      <c r="E8" s="265"/>
      <c r="F8" s="266"/>
      <c r="G8" s="263">
        <v>10</v>
      </c>
    </row>
    <row r="9" spans="3:8" ht="11.25" customHeight="1">
      <c r="C9" s="137"/>
      <c r="D9" s="137"/>
      <c r="F9" s="267" t="s">
        <v>2</v>
      </c>
      <c r="G9" s="268"/>
      <c r="H9" s="88"/>
    </row>
    <row r="10" spans="3:9" ht="11.25" customHeight="1" thickBot="1">
      <c r="C10" s="1"/>
      <c r="D10" s="1"/>
      <c r="F10" s="267"/>
      <c r="G10" s="269"/>
      <c r="H10" s="266"/>
      <c r="I10" s="263">
        <v>7</v>
      </c>
    </row>
    <row r="11" spans="4:10" ht="11.25" customHeight="1">
      <c r="D11" s="1"/>
      <c r="F11" s="135"/>
      <c r="H11" s="88"/>
      <c r="I11" s="268"/>
      <c r="J11" s="88"/>
    </row>
    <row r="12" spans="3:10" ht="11.25" customHeight="1">
      <c r="C12" s="137" t="s">
        <v>123</v>
      </c>
      <c r="D12" s="138" t="s">
        <v>120</v>
      </c>
      <c r="E12" s="2"/>
      <c r="F12" s="136"/>
      <c r="H12" s="88"/>
      <c r="I12" s="268"/>
      <c r="J12" s="88"/>
    </row>
    <row r="13" spans="3:10" ht="11.25" customHeight="1">
      <c r="C13" s="137"/>
      <c r="D13" s="138"/>
      <c r="G13" s="263">
        <v>0</v>
      </c>
      <c r="H13" s="267" t="s">
        <v>2</v>
      </c>
      <c r="I13" s="268"/>
      <c r="J13" s="88"/>
    </row>
    <row r="14" spans="4:11" ht="11.25" customHeight="1" thickBot="1">
      <c r="D14" s="1"/>
      <c r="H14" s="267"/>
      <c r="I14" s="269"/>
      <c r="J14" s="266"/>
      <c r="K14" s="263">
        <v>7</v>
      </c>
    </row>
    <row r="15" spans="4:13" ht="11.25" customHeight="1">
      <c r="D15" s="1"/>
      <c r="H15" s="135"/>
      <c r="J15" s="88"/>
      <c r="K15" s="268"/>
      <c r="L15" s="88"/>
      <c r="M15" s="88"/>
    </row>
    <row r="16" spans="3:13" ht="11.25" customHeight="1">
      <c r="C16" s="137" t="s">
        <v>124</v>
      </c>
      <c r="D16" s="137" t="s">
        <v>96</v>
      </c>
      <c r="E16" s="2"/>
      <c r="F16" s="3"/>
      <c r="G16" s="263">
        <v>3</v>
      </c>
      <c r="H16" s="135"/>
      <c r="J16" s="88"/>
      <c r="K16" s="268"/>
      <c r="L16" s="88"/>
      <c r="M16" s="88"/>
    </row>
    <row r="17" spans="3:13" ht="11.25" customHeight="1">
      <c r="C17" s="137"/>
      <c r="D17" s="137"/>
      <c r="F17" s="134" t="s">
        <v>2</v>
      </c>
      <c r="H17" s="4"/>
      <c r="J17" s="88"/>
      <c r="K17" s="268"/>
      <c r="L17" s="88"/>
      <c r="M17" s="88"/>
    </row>
    <row r="18" spans="4:13" ht="11.25" customHeight="1" thickBot="1">
      <c r="D18" s="1"/>
      <c r="F18" s="135"/>
      <c r="G18" s="5"/>
      <c r="H18" s="4"/>
      <c r="J18" s="88"/>
      <c r="K18" s="268"/>
      <c r="L18" s="88"/>
      <c r="M18" s="88"/>
    </row>
    <row r="19" spans="4:13" ht="11.25" customHeight="1">
      <c r="D19" s="1"/>
      <c r="F19" s="267"/>
      <c r="G19" s="272"/>
      <c r="H19" s="271"/>
      <c r="I19" s="263">
        <v>0</v>
      </c>
      <c r="J19" s="88"/>
      <c r="K19" s="268"/>
      <c r="L19" s="88"/>
      <c r="M19" s="88"/>
    </row>
    <row r="20" spans="3:13" ht="11.25" customHeight="1" thickBot="1">
      <c r="C20" s="137" t="s">
        <v>125</v>
      </c>
      <c r="D20" s="137" t="s">
        <v>110</v>
      </c>
      <c r="E20" s="5"/>
      <c r="F20" s="267"/>
      <c r="G20" s="268"/>
      <c r="H20" s="88"/>
      <c r="J20" s="88"/>
      <c r="K20" s="268"/>
      <c r="L20" s="88"/>
      <c r="M20" s="88"/>
    </row>
    <row r="21" spans="3:13" ht="11.25" customHeight="1">
      <c r="C21" s="137"/>
      <c r="D21" s="137"/>
      <c r="E21" s="270"/>
      <c r="F21" s="271"/>
      <c r="G21" s="263">
        <v>10</v>
      </c>
      <c r="J21" s="267" t="s">
        <v>2</v>
      </c>
      <c r="K21" s="268"/>
      <c r="L21" s="88"/>
      <c r="M21" s="88"/>
    </row>
    <row r="22" spans="4:14" ht="11.25" customHeight="1" thickBot="1">
      <c r="D22" s="1"/>
      <c r="J22" s="267"/>
      <c r="K22" s="269"/>
      <c r="L22" s="266"/>
      <c r="M22" s="266"/>
      <c r="N22" s="263">
        <v>7</v>
      </c>
    </row>
    <row r="23" spans="4:14" ht="11.25" customHeight="1">
      <c r="D23" s="1"/>
      <c r="J23" s="135"/>
      <c r="L23" s="88"/>
      <c r="M23" s="88"/>
      <c r="N23" s="268"/>
    </row>
    <row r="24" spans="3:14" ht="11.25" customHeight="1">
      <c r="C24" s="137" t="s">
        <v>126</v>
      </c>
      <c r="D24" s="137" t="s">
        <v>50</v>
      </c>
      <c r="E24" s="2"/>
      <c r="F24" s="3"/>
      <c r="G24" s="263">
        <v>3</v>
      </c>
      <c r="J24" s="135"/>
      <c r="K24" s="5"/>
      <c r="M24" s="88"/>
      <c r="N24" s="268"/>
    </row>
    <row r="25" spans="3:14" ht="11.25" customHeight="1">
      <c r="C25" s="137"/>
      <c r="D25" s="137"/>
      <c r="F25" s="264"/>
      <c r="J25" s="4"/>
      <c r="M25" s="88"/>
      <c r="N25" s="268"/>
    </row>
    <row r="26" spans="4:14" ht="11.25" customHeight="1" thickBot="1">
      <c r="D26" s="1"/>
      <c r="E26" s="141" t="s">
        <v>185</v>
      </c>
      <c r="F26" s="135"/>
      <c r="G26" s="88"/>
      <c r="H26" s="88"/>
      <c r="I26" s="263">
        <v>5</v>
      </c>
      <c r="J26" s="4"/>
      <c r="M26" s="88"/>
      <c r="N26" s="268"/>
    </row>
    <row r="27" spans="4:14" ht="11.25" customHeight="1">
      <c r="D27" s="1"/>
      <c r="E27" s="141"/>
      <c r="F27" s="267"/>
      <c r="G27" s="272"/>
      <c r="H27" s="271"/>
      <c r="I27" s="268"/>
      <c r="J27" s="4"/>
      <c r="M27" s="88"/>
      <c r="N27" s="268"/>
    </row>
    <row r="28" spans="3:14" ht="11.25" customHeight="1" thickBot="1">
      <c r="C28" s="137" t="s">
        <v>127</v>
      </c>
      <c r="D28" s="138" t="s">
        <v>154</v>
      </c>
      <c r="E28" s="5"/>
      <c r="F28" s="273"/>
      <c r="G28" s="268"/>
      <c r="H28" s="88"/>
      <c r="I28" s="268"/>
      <c r="J28" s="4"/>
      <c r="M28" s="88"/>
      <c r="N28" s="268"/>
    </row>
    <row r="29" spans="3:14" ht="11.25" customHeight="1">
      <c r="C29" s="137"/>
      <c r="D29" s="138"/>
      <c r="E29" s="270"/>
      <c r="F29" s="271"/>
      <c r="G29" s="263">
        <v>3</v>
      </c>
      <c r="H29" s="267" t="s">
        <v>2</v>
      </c>
      <c r="I29" s="268"/>
      <c r="J29" s="4"/>
      <c r="M29" s="88"/>
      <c r="N29" s="268"/>
    </row>
    <row r="30" spans="4:14" ht="11.25" customHeight="1" thickBot="1">
      <c r="D30" s="1"/>
      <c r="H30" s="267"/>
      <c r="I30" s="269"/>
      <c r="J30" s="274"/>
      <c r="M30" s="88"/>
      <c r="N30" s="268"/>
    </row>
    <row r="31" spans="4:14" ht="11.25" customHeight="1">
      <c r="D31" s="1"/>
      <c r="H31" s="135"/>
      <c r="K31" s="263">
        <v>1</v>
      </c>
      <c r="M31" s="88"/>
      <c r="N31" s="268"/>
    </row>
    <row r="32" spans="3:14" ht="11.25" customHeight="1" thickBot="1">
      <c r="C32" s="137" t="s">
        <v>128</v>
      </c>
      <c r="D32" s="275" t="s">
        <v>51</v>
      </c>
      <c r="E32" s="265"/>
      <c r="F32" s="266"/>
      <c r="G32" s="263">
        <v>2</v>
      </c>
      <c r="H32" s="135"/>
      <c r="M32" s="88"/>
      <c r="N32" s="268"/>
    </row>
    <row r="33" spans="3:14" ht="11.25" customHeight="1">
      <c r="C33" s="137"/>
      <c r="D33" s="138"/>
      <c r="F33" s="267" t="s">
        <v>2</v>
      </c>
      <c r="G33" s="268"/>
      <c r="H33" s="4"/>
      <c r="M33" s="88"/>
      <c r="N33" s="268"/>
    </row>
    <row r="34" spans="4:15" ht="11.25" customHeight="1" thickBot="1">
      <c r="D34" s="1"/>
      <c r="F34" s="267"/>
      <c r="G34" s="269"/>
      <c r="H34" s="274"/>
      <c r="M34" s="88"/>
      <c r="N34" s="268"/>
      <c r="O34" s="277"/>
    </row>
    <row r="35" spans="4:15" ht="11.25" customHeight="1">
      <c r="D35" s="1"/>
      <c r="F35" s="135"/>
      <c r="I35" s="263">
        <v>1</v>
      </c>
      <c r="M35" s="88"/>
      <c r="N35" s="268"/>
      <c r="O35" s="277"/>
    </row>
    <row r="36" spans="3:15" ht="11.25" customHeight="1">
      <c r="C36" s="137" t="s">
        <v>129</v>
      </c>
      <c r="D36" s="137" t="s">
        <v>48</v>
      </c>
      <c r="E36" s="2"/>
      <c r="F36" s="136"/>
      <c r="M36" s="267" t="s">
        <v>2</v>
      </c>
      <c r="N36" s="268"/>
      <c r="O36" s="277"/>
    </row>
    <row r="37" spans="3:15" ht="11.25" customHeight="1">
      <c r="C37" s="137"/>
      <c r="D37" s="137"/>
      <c r="G37" s="263">
        <v>1</v>
      </c>
      <c r="M37" s="267"/>
      <c r="N37" s="268"/>
      <c r="O37" s="277"/>
    </row>
    <row r="38" spans="4:17" ht="11.25" customHeight="1" thickBot="1">
      <c r="D38" s="1"/>
      <c r="M38" s="267"/>
      <c r="N38" s="269"/>
      <c r="O38" s="278" t="s">
        <v>153</v>
      </c>
      <c r="P38" s="278"/>
      <c r="Q38" s="278"/>
    </row>
    <row r="39" spans="4:17" ht="11.25" customHeight="1">
      <c r="D39" s="1"/>
      <c r="M39" s="135"/>
      <c r="O39" s="278"/>
      <c r="P39" s="278"/>
      <c r="Q39" s="278"/>
    </row>
    <row r="40" spans="3:15" ht="11.25" customHeight="1" thickBot="1">
      <c r="C40" s="137" t="s">
        <v>130</v>
      </c>
      <c r="D40" s="275" t="s">
        <v>108</v>
      </c>
      <c r="E40" s="276"/>
      <c r="F40" s="266"/>
      <c r="G40" s="263">
        <v>4</v>
      </c>
      <c r="M40" s="135"/>
      <c r="O40" s="277"/>
    </row>
    <row r="41" spans="3:15" ht="11.25" customHeight="1">
      <c r="C41" s="137"/>
      <c r="D41" s="138"/>
      <c r="F41" s="267" t="s">
        <v>2</v>
      </c>
      <c r="G41" s="268"/>
      <c r="H41" s="88"/>
      <c r="M41" s="4"/>
      <c r="O41" s="277"/>
    </row>
    <row r="42" spans="4:15" ht="11.25" customHeight="1" thickBot="1">
      <c r="D42" s="1"/>
      <c r="F42" s="267"/>
      <c r="G42" s="269"/>
      <c r="H42" s="266"/>
      <c r="I42" s="263">
        <v>5</v>
      </c>
      <c r="M42" s="4"/>
      <c r="O42" s="277"/>
    </row>
    <row r="43" spans="4:15" ht="11.25" customHeight="1">
      <c r="D43" s="1"/>
      <c r="F43" s="135"/>
      <c r="H43" s="88"/>
      <c r="I43" s="268"/>
      <c r="J43" s="88"/>
      <c r="M43" s="4"/>
      <c r="O43" s="277"/>
    </row>
    <row r="44" spans="3:15" ht="11.25" customHeight="1">
      <c r="C44" s="137" t="s">
        <v>131</v>
      </c>
      <c r="D44" s="137" t="s">
        <v>104</v>
      </c>
      <c r="E44" s="2"/>
      <c r="F44" s="136"/>
      <c r="H44" s="88"/>
      <c r="I44" s="268"/>
      <c r="J44" s="88"/>
      <c r="M44" s="4"/>
      <c r="O44" s="277"/>
    </row>
    <row r="45" spans="3:13" ht="11.25" customHeight="1">
      <c r="C45" s="137"/>
      <c r="D45" s="137"/>
      <c r="G45" s="263">
        <v>1</v>
      </c>
      <c r="H45" s="267" t="s">
        <v>2</v>
      </c>
      <c r="I45" s="268"/>
      <c r="J45" s="88"/>
      <c r="M45" s="4"/>
    </row>
    <row r="46" spans="4:13" ht="11.25" customHeight="1" thickBot="1">
      <c r="D46" s="1"/>
      <c r="H46" s="267"/>
      <c r="I46" s="269"/>
      <c r="J46" s="266"/>
      <c r="K46" s="263">
        <v>3</v>
      </c>
      <c r="M46" s="4"/>
    </row>
    <row r="47" spans="4:13" ht="11.25" customHeight="1">
      <c r="D47" s="1"/>
      <c r="H47" s="135"/>
      <c r="J47" s="88"/>
      <c r="K47" s="268"/>
      <c r="L47" s="88"/>
      <c r="M47" s="4"/>
    </row>
    <row r="48" spans="3:13" ht="11.25" customHeight="1" thickBot="1">
      <c r="C48" s="137" t="s">
        <v>132</v>
      </c>
      <c r="D48" s="137" t="s">
        <v>155</v>
      </c>
      <c r="E48" s="265"/>
      <c r="F48" s="266"/>
      <c r="G48" s="263">
        <v>3</v>
      </c>
      <c r="H48" s="135"/>
      <c r="J48" s="88"/>
      <c r="K48" s="268"/>
      <c r="L48" s="88"/>
      <c r="M48" s="4"/>
    </row>
    <row r="49" spans="3:13" ht="11.25" customHeight="1">
      <c r="C49" s="137"/>
      <c r="D49" s="137"/>
      <c r="F49" s="267" t="s">
        <v>2</v>
      </c>
      <c r="G49" s="268"/>
      <c r="H49" s="4"/>
      <c r="J49" s="88"/>
      <c r="K49" s="268"/>
      <c r="L49" s="88"/>
      <c r="M49" s="4"/>
    </row>
    <row r="50" spans="4:13" ht="11.25" customHeight="1" thickBot="1">
      <c r="D50" s="1"/>
      <c r="F50" s="267"/>
      <c r="G50" s="269"/>
      <c r="H50" s="274"/>
      <c r="J50" s="88"/>
      <c r="K50" s="268"/>
      <c r="L50" s="88"/>
      <c r="M50" s="4"/>
    </row>
    <row r="51" spans="4:13" ht="11.25" customHeight="1">
      <c r="D51" s="1"/>
      <c r="F51" s="135"/>
      <c r="I51" s="263">
        <v>3</v>
      </c>
      <c r="J51" s="88"/>
      <c r="K51" s="268"/>
      <c r="L51" s="88"/>
      <c r="M51" s="4"/>
    </row>
    <row r="52" spans="3:13" ht="11.25" customHeight="1">
      <c r="C52" s="137" t="s">
        <v>133</v>
      </c>
      <c r="D52" s="138" t="s">
        <v>157</v>
      </c>
      <c r="E52" s="2"/>
      <c r="F52" s="136"/>
      <c r="J52" s="88"/>
      <c r="K52" s="268"/>
      <c r="L52" s="88"/>
      <c r="M52" s="4"/>
    </row>
    <row r="53" spans="3:13" ht="11.25" customHeight="1">
      <c r="C53" s="137"/>
      <c r="D53" s="138"/>
      <c r="G53" s="263">
        <v>2</v>
      </c>
      <c r="J53" s="267" t="s">
        <v>2</v>
      </c>
      <c r="K53" s="268"/>
      <c r="L53" s="88"/>
      <c r="M53" s="4"/>
    </row>
    <row r="54" spans="4:13" ht="11.25" customHeight="1" thickBot="1">
      <c r="D54" s="1"/>
      <c r="J54" s="267"/>
      <c r="K54" s="269"/>
      <c r="L54" s="266"/>
      <c r="M54" s="274"/>
    </row>
    <row r="55" spans="4:14" ht="11.25" customHeight="1">
      <c r="D55" s="1"/>
      <c r="J55" s="135"/>
      <c r="N55" s="263">
        <v>0</v>
      </c>
    </row>
    <row r="56" spans="3:10" ht="11.25" customHeight="1" thickBot="1">
      <c r="C56" s="137" t="s">
        <v>134</v>
      </c>
      <c r="D56" s="137" t="s">
        <v>156</v>
      </c>
      <c r="E56" s="265"/>
      <c r="F56" s="266"/>
      <c r="G56" s="263">
        <v>8</v>
      </c>
      <c r="J56" s="135"/>
    </row>
    <row r="57" spans="3:10" ht="11.25" customHeight="1">
      <c r="C57" s="137"/>
      <c r="D57" s="137"/>
      <c r="F57" s="267" t="s">
        <v>2</v>
      </c>
      <c r="G57" s="268"/>
      <c r="H57" s="88"/>
      <c r="J57" s="4"/>
    </row>
    <row r="58" spans="4:10" ht="11.25" customHeight="1" thickBot="1">
      <c r="D58" s="1"/>
      <c r="F58" s="267"/>
      <c r="G58" s="269"/>
      <c r="H58" s="266"/>
      <c r="I58" s="263">
        <v>0</v>
      </c>
      <c r="J58" s="4"/>
    </row>
    <row r="59" spans="4:10" ht="11.25" customHeight="1">
      <c r="D59" s="1"/>
      <c r="F59" s="135"/>
      <c r="H59" s="4"/>
      <c r="J59" s="4"/>
    </row>
    <row r="60" spans="3:10" ht="11.25" customHeight="1">
      <c r="C60" s="137" t="s">
        <v>135</v>
      </c>
      <c r="D60" s="139" t="s">
        <v>97</v>
      </c>
      <c r="E60" s="2"/>
      <c r="F60" s="136"/>
      <c r="H60" s="4"/>
      <c r="J60" s="4"/>
    </row>
    <row r="61" spans="3:10" ht="11.25" customHeight="1">
      <c r="C61" s="137"/>
      <c r="D61" s="140"/>
      <c r="G61" s="263">
        <v>1</v>
      </c>
      <c r="H61" s="135" t="s">
        <v>2</v>
      </c>
      <c r="J61" s="4"/>
    </row>
    <row r="62" spans="4:10" ht="11.25" customHeight="1" thickBot="1">
      <c r="D62" s="1"/>
      <c r="H62" s="135"/>
      <c r="I62" s="5"/>
      <c r="J62" s="4"/>
    </row>
    <row r="63" spans="4:11" ht="11.25" customHeight="1">
      <c r="D63" s="1"/>
      <c r="H63" s="267"/>
      <c r="I63" s="272"/>
      <c r="J63" s="271"/>
      <c r="K63" s="263">
        <v>1</v>
      </c>
    </row>
    <row r="64" spans="3:10" ht="11.25" customHeight="1" thickBot="1">
      <c r="C64" s="137" t="s">
        <v>136</v>
      </c>
      <c r="D64" s="138" t="s">
        <v>49</v>
      </c>
      <c r="E64" s="265"/>
      <c r="F64" s="266"/>
      <c r="G64" s="263">
        <v>6</v>
      </c>
      <c r="H64" s="267"/>
      <c r="I64" s="268"/>
      <c r="J64" s="88"/>
    </row>
    <row r="65" spans="3:10" ht="11.25" customHeight="1">
      <c r="C65" s="137"/>
      <c r="D65" s="138"/>
      <c r="F65" s="267" t="s">
        <v>2</v>
      </c>
      <c r="G65" s="268"/>
      <c r="H65" s="88"/>
      <c r="I65" s="268"/>
      <c r="J65" s="88"/>
    </row>
    <row r="66" spans="4:10" ht="11.25" customHeight="1" thickBot="1">
      <c r="D66" s="1"/>
      <c r="F66" s="267"/>
      <c r="G66" s="269"/>
      <c r="H66" s="266"/>
      <c r="I66" s="268"/>
      <c r="J66" s="88"/>
    </row>
    <row r="67" spans="4:9" ht="11.25" customHeight="1">
      <c r="D67" s="1"/>
      <c r="F67" s="135"/>
      <c r="I67" s="263">
        <v>3</v>
      </c>
    </row>
    <row r="68" spans="3:6" ht="11.25" customHeight="1">
      <c r="C68" s="137" t="s">
        <v>137</v>
      </c>
      <c r="D68" s="137" t="s">
        <v>52</v>
      </c>
      <c r="E68" s="2"/>
      <c r="F68" s="136"/>
    </row>
    <row r="69" spans="3:7" ht="11.25" customHeight="1">
      <c r="C69" s="137"/>
      <c r="D69" s="137"/>
      <c r="G69" s="263">
        <v>1</v>
      </c>
    </row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sheetProtection/>
  <mergeCells count="52">
    <mergeCell ref="A6:N6"/>
    <mergeCell ref="E26:F27"/>
    <mergeCell ref="O38:Q39"/>
    <mergeCell ref="H13:H16"/>
    <mergeCell ref="C16:C17"/>
    <mergeCell ref="C28:C29"/>
    <mergeCell ref="C48:C49"/>
    <mergeCell ref="D48:D49"/>
    <mergeCell ref="C36:C37"/>
    <mergeCell ref="F41:F44"/>
    <mergeCell ref="D12:D13"/>
    <mergeCell ref="C24:C25"/>
    <mergeCell ref="D24:D25"/>
    <mergeCell ref="M36:M40"/>
    <mergeCell ref="A2:O2"/>
    <mergeCell ref="A4:N4"/>
    <mergeCell ref="A5:N5"/>
    <mergeCell ref="C8:C9"/>
    <mergeCell ref="D8:D9"/>
    <mergeCell ref="C12:C13"/>
    <mergeCell ref="F33:F36"/>
    <mergeCell ref="F9:F12"/>
    <mergeCell ref="F17:F20"/>
    <mergeCell ref="C40:C41"/>
    <mergeCell ref="D20:D21"/>
    <mergeCell ref="D60:D61"/>
    <mergeCell ref="D56:D57"/>
    <mergeCell ref="F57:F60"/>
    <mergeCell ref="D16:D17"/>
    <mergeCell ref="H61:H64"/>
    <mergeCell ref="F49:F52"/>
    <mergeCell ref="C52:C53"/>
    <mergeCell ref="D52:D53"/>
    <mergeCell ref="C44:C45"/>
    <mergeCell ref="C32:C33"/>
    <mergeCell ref="H45:H48"/>
    <mergeCell ref="J21:J24"/>
    <mergeCell ref="D28:D29"/>
    <mergeCell ref="H29:H32"/>
    <mergeCell ref="D32:D33"/>
    <mergeCell ref="D40:D41"/>
    <mergeCell ref="D36:D37"/>
    <mergeCell ref="F65:F68"/>
    <mergeCell ref="J53:J56"/>
    <mergeCell ref="C20:C21"/>
    <mergeCell ref="D44:D45"/>
    <mergeCell ref="C64:C65"/>
    <mergeCell ref="D64:D65"/>
    <mergeCell ref="C68:C69"/>
    <mergeCell ref="D68:D69"/>
    <mergeCell ref="C56:C57"/>
    <mergeCell ref="C60:C61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zoomScale="115" zoomScaleNormal="115" zoomScalePageLayoutView="0" workbookViewId="0" topLeftCell="A10">
      <selection activeCell="G16" sqref="G16"/>
    </sheetView>
  </sheetViews>
  <sheetFormatPr defaultColWidth="9.00390625" defaultRowHeight="13.5"/>
  <cols>
    <col min="1" max="2" width="9.00390625" style="0" customWidth="1"/>
    <col min="3" max="3" width="0.37109375" style="0" customWidth="1"/>
    <col min="4" max="6" width="6.875" style="0" customWidth="1"/>
    <col min="7" max="11" width="10.75390625" style="0" customWidth="1"/>
    <col min="12" max="14" width="7.375" style="0" customWidth="1"/>
    <col min="15" max="15" width="8.25390625" style="0" customWidth="1"/>
    <col min="16" max="18" width="5.125" style="0" customWidth="1"/>
    <col min="19" max="20" width="5.00390625" style="0" customWidth="1"/>
  </cols>
  <sheetData>
    <row r="1" spans="1:18" ht="23.25" customHeight="1">
      <c r="A1" s="202" t="s">
        <v>146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4"/>
      <c r="P1" s="7"/>
      <c r="Q1" s="7"/>
      <c r="R1" s="8"/>
    </row>
    <row r="2" spans="1:18" ht="23.25" customHeight="1" thickBot="1">
      <c r="A2" s="205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7"/>
      <c r="Q2" s="7"/>
      <c r="R2" s="8"/>
    </row>
    <row r="3" spans="1:19" ht="13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20" ht="25.5" customHeight="1">
      <c r="A4" s="6"/>
      <c r="B4" s="7" t="s">
        <v>159</v>
      </c>
      <c r="C4" s="9"/>
      <c r="D4" s="9"/>
      <c r="E4" s="9"/>
      <c r="F4" s="9"/>
      <c r="G4" s="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</row>
    <row r="5" spans="1:19" ht="13.5" customHeight="1" thickBot="1">
      <c r="A5" s="6"/>
      <c r="B5" s="10" t="s">
        <v>2</v>
      </c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89"/>
      <c r="P5" s="89"/>
      <c r="Q5" s="89"/>
      <c r="R5" s="6"/>
      <c r="S5" s="6"/>
    </row>
    <row r="6" spans="1:16" ht="22.5" customHeight="1" thickBot="1">
      <c r="A6" s="168" t="s">
        <v>3</v>
      </c>
      <c r="B6" s="169"/>
      <c r="C6" s="170"/>
      <c r="D6" s="171" t="s">
        <v>4</v>
      </c>
      <c r="E6" s="169"/>
      <c r="F6" s="172"/>
      <c r="G6" s="168" t="s">
        <v>5</v>
      </c>
      <c r="H6" s="169"/>
      <c r="I6" s="169"/>
      <c r="J6" s="169"/>
      <c r="K6" s="172"/>
      <c r="L6" s="168" t="s">
        <v>6</v>
      </c>
      <c r="M6" s="169"/>
      <c r="N6" s="172"/>
      <c r="O6" s="174"/>
      <c r="P6" s="175"/>
    </row>
    <row r="7" spans="1:16" ht="22.5" customHeight="1" thickTop="1">
      <c r="A7" s="176" t="s">
        <v>7</v>
      </c>
      <c r="B7" s="177"/>
      <c r="C7" s="178"/>
      <c r="D7" s="14">
        <v>10</v>
      </c>
      <c r="E7" s="15" t="s">
        <v>8</v>
      </c>
      <c r="F7" s="16" t="s">
        <v>141</v>
      </c>
      <c r="G7" s="179" t="s">
        <v>166</v>
      </c>
      <c r="H7" s="180"/>
      <c r="I7" s="13" t="s">
        <v>10</v>
      </c>
      <c r="J7" s="180" t="s">
        <v>120</v>
      </c>
      <c r="K7" s="181"/>
      <c r="L7" s="179" t="s">
        <v>32</v>
      </c>
      <c r="M7" s="180"/>
      <c r="N7" s="181"/>
      <c r="O7" s="149"/>
      <c r="P7" s="167"/>
    </row>
    <row r="8" spans="1:16" ht="22.5" customHeight="1">
      <c r="A8" s="161" t="s">
        <v>12</v>
      </c>
      <c r="B8" s="162"/>
      <c r="C8" s="163"/>
      <c r="D8" s="14">
        <v>10</v>
      </c>
      <c r="E8" s="18" t="s">
        <v>8</v>
      </c>
      <c r="F8" s="19" t="s">
        <v>142</v>
      </c>
      <c r="G8" s="156" t="s">
        <v>161</v>
      </c>
      <c r="H8" s="157"/>
      <c r="I8" s="17" t="s">
        <v>10</v>
      </c>
      <c r="J8" s="157" t="s">
        <v>110</v>
      </c>
      <c r="K8" s="158"/>
      <c r="L8" s="156" t="s">
        <v>34</v>
      </c>
      <c r="M8" s="157"/>
      <c r="N8" s="158"/>
      <c r="O8" s="149"/>
      <c r="P8" s="167"/>
    </row>
    <row r="9" spans="1:16" ht="22.5" customHeight="1">
      <c r="A9" s="197" t="s">
        <v>15</v>
      </c>
      <c r="B9" s="198"/>
      <c r="C9" s="199"/>
      <c r="D9" s="18">
        <v>11</v>
      </c>
      <c r="E9" s="18" t="s">
        <v>8</v>
      </c>
      <c r="F9" s="19" t="s">
        <v>143</v>
      </c>
      <c r="G9" s="184" t="s">
        <v>50</v>
      </c>
      <c r="H9" s="185"/>
      <c r="I9" s="20" t="s">
        <v>10</v>
      </c>
      <c r="J9" s="185" t="s">
        <v>162</v>
      </c>
      <c r="K9" s="186"/>
      <c r="L9" s="151" t="s">
        <v>36</v>
      </c>
      <c r="M9" s="152"/>
      <c r="N9" s="153"/>
      <c r="O9" s="149"/>
      <c r="P9" s="167"/>
    </row>
    <row r="10" spans="1:16" ht="22.5" customHeight="1">
      <c r="A10" s="189" t="s">
        <v>17</v>
      </c>
      <c r="B10" s="190"/>
      <c r="C10" s="191"/>
      <c r="D10" s="21">
        <v>11</v>
      </c>
      <c r="E10" s="21" t="s">
        <v>8</v>
      </c>
      <c r="F10" s="22" t="s">
        <v>144</v>
      </c>
      <c r="G10" s="184" t="s">
        <v>163</v>
      </c>
      <c r="H10" s="185"/>
      <c r="I10" s="20" t="s">
        <v>10</v>
      </c>
      <c r="J10" s="185" t="s">
        <v>164</v>
      </c>
      <c r="K10" s="186"/>
      <c r="L10" s="184" t="s">
        <v>38</v>
      </c>
      <c r="M10" s="185"/>
      <c r="N10" s="186"/>
      <c r="O10" s="149"/>
      <c r="P10" s="167"/>
    </row>
    <row r="11" spans="1:16" ht="22.5" customHeight="1">
      <c r="A11" s="192" t="s">
        <v>19</v>
      </c>
      <c r="B11" s="193"/>
      <c r="C11" s="194"/>
      <c r="D11" s="23">
        <v>12</v>
      </c>
      <c r="E11" s="18" t="s">
        <v>8</v>
      </c>
      <c r="F11" s="19" t="s">
        <v>54</v>
      </c>
      <c r="G11" s="156" t="s">
        <v>20</v>
      </c>
      <c r="H11" s="157"/>
      <c r="I11" s="17" t="s">
        <v>10</v>
      </c>
      <c r="J11" s="157" t="s">
        <v>21</v>
      </c>
      <c r="K11" s="158"/>
      <c r="L11" s="156" t="s">
        <v>42</v>
      </c>
      <c r="M11" s="157"/>
      <c r="N11" s="157"/>
      <c r="O11" s="195"/>
      <c r="P11" s="196"/>
    </row>
    <row r="12" spans="1:16" ht="22.5" customHeight="1">
      <c r="A12" s="146" t="s">
        <v>23</v>
      </c>
      <c r="B12" s="147"/>
      <c r="C12" s="148"/>
      <c r="D12" s="24">
        <v>12</v>
      </c>
      <c r="E12" s="21" t="s">
        <v>8</v>
      </c>
      <c r="F12" s="22" t="s">
        <v>145</v>
      </c>
      <c r="G12" s="156" t="s">
        <v>24</v>
      </c>
      <c r="H12" s="157"/>
      <c r="I12" s="20" t="s">
        <v>10</v>
      </c>
      <c r="J12" s="157" t="s">
        <v>25</v>
      </c>
      <c r="K12" s="158"/>
      <c r="L12" s="156" t="s">
        <v>46</v>
      </c>
      <c r="M12" s="157"/>
      <c r="N12" s="157"/>
      <c r="O12" s="149"/>
      <c r="P12" s="167"/>
    </row>
    <row r="13" spans="1:16" ht="22.5" customHeight="1">
      <c r="A13" s="182" t="s">
        <v>27</v>
      </c>
      <c r="B13" s="182"/>
      <c r="C13" s="183"/>
      <c r="D13" s="24">
        <v>13</v>
      </c>
      <c r="E13" s="21" t="s">
        <v>8</v>
      </c>
      <c r="F13" s="110" t="s">
        <v>144</v>
      </c>
      <c r="G13" s="184" t="s">
        <v>28</v>
      </c>
      <c r="H13" s="185"/>
      <c r="I13" s="20" t="s">
        <v>10</v>
      </c>
      <c r="J13" s="185" t="s">
        <v>29</v>
      </c>
      <c r="K13" s="186"/>
      <c r="L13" s="184" t="s">
        <v>139</v>
      </c>
      <c r="M13" s="185"/>
      <c r="N13" s="186"/>
      <c r="O13" s="187"/>
      <c r="P13" s="188"/>
    </row>
    <row r="14" spans="1:20" ht="21" customHeight="1" thickBot="1">
      <c r="A14" s="211" t="s">
        <v>158</v>
      </c>
      <c r="B14" s="212"/>
      <c r="C14" s="213"/>
      <c r="D14" s="25">
        <v>15</v>
      </c>
      <c r="E14" s="26" t="s">
        <v>8</v>
      </c>
      <c r="F14" s="111" t="s">
        <v>9</v>
      </c>
      <c r="G14" s="214" t="s">
        <v>44</v>
      </c>
      <c r="H14" s="215"/>
      <c r="I14" s="27" t="s">
        <v>10</v>
      </c>
      <c r="J14" s="216" t="s">
        <v>45</v>
      </c>
      <c r="K14" s="217"/>
      <c r="L14" s="214" t="s">
        <v>30</v>
      </c>
      <c r="M14" s="215"/>
      <c r="N14" s="218"/>
      <c r="S14" s="88"/>
      <c r="T14" s="88"/>
    </row>
    <row r="15" spans="19:20" ht="21" customHeight="1">
      <c r="S15" s="88"/>
      <c r="T15" s="88"/>
    </row>
    <row r="16" spans="2:20" ht="21" customHeight="1">
      <c r="B16" s="7" t="s">
        <v>160</v>
      </c>
      <c r="S16" s="88"/>
      <c r="T16" s="88"/>
    </row>
    <row r="17" spans="19:20" ht="21" customHeight="1" thickBot="1">
      <c r="S17" s="88"/>
      <c r="T17" s="88"/>
    </row>
    <row r="18" spans="1:16" ht="24" customHeight="1" thickBot="1">
      <c r="A18" s="168" t="s">
        <v>3</v>
      </c>
      <c r="B18" s="169"/>
      <c r="C18" s="170"/>
      <c r="D18" s="171" t="s">
        <v>4</v>
      </c>
      <c r="E18" s="169"/>
      <c r="F18" s="172"/>
      <c r="G18" s="168" t="s">
        <v>5</v>
      </c>
      <c r="H18" s="169"/>
      <c r="I18" s="169"/>
      <c r="J18" s="169"/>
      <c r="K18" s="172"/>
      <c r="L18" s="168" t="s">
        <v>6</v>
      </c>
      <c r="M18" s="169"/>
      <c r="N18" s="173"/>
      <c r="O18" s="174"/>
      <c r="P18" s="175"/>
    </row>
    <row r="19" spans="1:16" ht="24" customHeight="1" thickTop="1">
      <c r="A19" s="176" t="s">
        <v>31</v>
      </c>
      <c r="B19" s="177"/>
      <c r="C19" s="178"/>
      <c r="D19" s="14">
        <v>10</v>
      </c>
      <c r="E19" s="15" t="s">
        <v>8</v>
      </c>
      <c r="F19" s="16" t="s">
        <v>141</v>
      </c>
      <c r="G19" s="164" t="s">
        <v>108</v>
      </c>
      <c r="H19" s="165"/>
      <c r="I19" s="28" t="s">
        <v>10</v>
      </c>
      <c r="J19" s="165" t="s">
        <v>104</v>
      </c>
      <c r="K19" s="166"/>
      <c r="L19" s="179" t="s">
        <v>11</v>
      </c>
      <c r="M19" s="180"/>
      <c r="N19" s="181"/>
      <c r="O19" s="149"/>
      <c r="P19" s="167"/>
    </row>
    <row r="20" spans="1:16" ht="24" customHeight="1">
      <c r="A20" s="161" t="s">
        <v>33</v>
      </c>
      <c r="B20" s="162"/>
      <c r="C20" s="163"/>
      <c r="D20" s="14">
        <v>10</v>
      </c>
      <c r="E20" s="18" t="s">
        <v>8</v>
      </c>
      <c r="F20" s="19" t="s">
        <v>142</v>
      </c>
      <c r="G20" s="164" t="s">
        <v>165</v>
      </c>
      <c r="H20" s="165"/>
      <c r="I20" s="28" t="s">
        <v>10</v>
      </c>
      <c r="J20" s="165" t="s">
        <v>1</v>
      </c>
      <c r="K20" s="166"/>
      <c r="L20" s="156" t="s">
        <v>14</v>
      </c>
      <c r="M20" s="157"/>
      <c r="N20" s="158"/>
      <c r="O20" s="149"/>
      <c r="P20" s="167"/>
    </row>
    <row r="21" spans="1:16" ht="24" customHeight="1">
      <c r="A21" s="161" t="s">
        <v>35</v>
      </c>
      <c r="B21" s="162"/>
      <c r="C21" s="163"/>
      <c r="D21" s="18">
        <v>11</v>
      </c>
      <c r="E21" s="18" t="s">
        <v>8</v>
      </c>
      <c r="F21" s="19" t="s">
        <v>143</v>
      </c>
      <c r="G21" s="156" t="s">
        <v>156</v>
      </c>
      <c r="H21" s="157"/>
      <c r="I21" s="20" t="s">
        <v>10</v>
      </c>
      <c r="J21" s="154" t="s">
        <v>97</v>
      </c>
      <c r="K21" s="155"/>
      <c r="L21" s="151" t="s">
        <v>16</v>
      </c>
      <c r="M21" s="152"/>
      <c r="N21" s="153"/>
      <c r="O21" s="149"/>
      <c r="P21" s="150"/>
    </row>
    <row r="22" spans="1:16" ht="24" customHeight="1">
      <c r="A22" s="161" t="s">
        <v>37</v>
      </c>
      <c r="B22" s="162"/>
      <c r="C22" s="163"/>
      <c r="D22" s="21">
        <v>11</v>
      </c>
      <c r="E22" s="21" t="s">
        <v>8</v>
      </c>
      <c r="F22" s="22" t="s">
        <v>144</v>
      </c>
      <c r="G22" s="159" t="s">
        <v>49</v>
      </c>
      <c r="H22" s="160"/>
      <c r="I22" s="17" t="s">
        <v>10</v>
      </c>
      <c r="J22" s="157" t="s">
        <v>52</v>
      </c>
      <c r="K22" s="158"/>
      <c r="L22" s="156" t="s">
        <v>18</v>
      </c>
      <c r="M22" s="157"/>
      <c r="N22" s="158"/>
      <c r="O22" s="149"/>
      <c r="P22" s="150"/>
    </row>
    <row r="23" spans="1:16" ht="24" customHeight="1">
      <c r="A23" s="161" t="s">
        <v>39</v>
      </c>
      <c r="B23" s="162"/>
      <c r="C23" s="163"/>
      <c r="D23" s="23">
        <v>12</v>
      </c>
      <c r="E23" s="18" t="s">
        <v>8</v>
      </c>
      <c r="F23" s="19" t="s">
        <v>54</v>
      </c>
      <c r="G23" s="156" t="s">
        <v>40</v>
      </c>
      <c r="H23" s="157"/>
      <c r="I23" s="17" t="s">
        <v>10</v>
      </c>
      <c r="J23" s="157" t="s">
        <v>41</v>
      </c>
      <c r="K23" s="158"/>
      <c r="L23" s="156" t="s">
        <v>22</v>
      </c>
      <c r="M23" s="157"/>
      <c r="N23" s="158"/>
      <c r="O23" s="195"/>
      <c r="P23" s="208"/>
    </row>
    <row r="24" spans="1:16" ht="24" customHeight="1">
      <c r="A24" s="146" t="s">
        <v>43</v>
      </c>
      <c r="B24" s="147"/>
      <c r="C24" s="148"/>
      <c r="D24" s="24">
        <v>12</v>
      </c>
      <c r="E24" s="21" t="s">
        <v>8</v>
      </c>
      <c r="F24" s="22" t="s">
        <v>145</v>
      </c>
      <c r="G24" s="184" t="s">
        <v>44</v>
      </c>
      <c r="H24" s="185"/>
      <c r="I24" s="20" t="s">
        <v>10</v>
      </c>
      <c r="J24" s="200" t="s">
        <v>45</v>
      </c>
      <c r="K24" s="201"/>
      <c r="L24" s="156" t="s">
        <v>26</v>
      </c>
      <c r="M24" s="157"/>
      <c r="N24" s="158"/>
      <c r="O24" s="149"/>
      <c r="P24" s="150"/>
    </row>
    <row r="25" spans="1:16" ht="24.75" customHeight="1" thickBot="1">
      <c r="A25" s="146" t="s">
        <v>138</v>
      </c>
      <c r="B25" s="147"/>
      <c r="C25" s="148"/>
      <c r="D25" s="24">
        <v>13</v>
      </c>
      <c r="E25" s="21" t="s">
        <v>8</v>
      </c>
      <c r="F25" s="110" t="s">
        <v>144</v>
      </c>
      <c r="G25" s="184" t="s">
        <v>40</v>
      </c>
      <c r="H25" s="185"/>
      <c r="I25" s="20" t="s">
        <v>10</v>
      </c>
      <c r="J25" s="185" t="s">
        <v>41</v>
      </c>
      <c r="K25" s="186"/>
      <c r="L25" s="184" t="s">
        <v>140</v>
      </c>
      <c r="M25" s="185"/>
      <c r="N25" s="186"/>
      <c r="O25" s="195"/>
      <c r="P25" s="208"/>
    </row>
    <row r="26" spans="1:16" ht="24.75" customHeight="1">
      <c r="A26" s="219"/>
      <c r="B26" s="219"/>
      <c r="C26" s="219"/>
      <c r="D26" s="97"/>
      <c r="E26" s="97"/>
      <c r="F26" s="98"/>
      <c r="G26" s="209"/>
      <c r="H26" s="209"/>
      <c r="I26" s="96"/>
      <c r="J26" s="210"/>
      <c r="K26" s="210"/>
      <c r="L26" s="209"/>
      <c r="M26" s="209"/>
      <c r="N26" s="209"/>
      <c r="O26" s="150"/>
      <c r="P26" s="150"/>
    </row>
    <row r="27" spans="1:20" ht="17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</sheetData>
  <sheetProtection/>
  <mergeCells count="90">
    <mergeCell ref="A14:C14"/>
    <mergeCell ref="G14:H14"/>
    <mergeCell ref="J14:K14"/>
    <mergeCell ref="L14:N14"/>
    <mergeCell ref="L25:N25"/>
    <mergeCell ref="L26:N26"/>
    <mergeCell ref="A26:C26"/>
    <mergeCell ref="A22:C22"/>
    <mergeCell ref="A23:C23"/>
    <mergeCell ref="A24:C24"/>
    <mergeCell ref="O25:P25"/>
    <mergeCell ref="O26:P26"/>
    <mergeCell ref="G25:H25"/>
    <mergeCell ref="J25:K25"/>
    <mergeCell ref="G26:H26"/>
    <mergeCell ref="J26:K26"/>
    <mergeCell ref="J23:K23"/>
    <mergeCell ref="G24:H24"/>
    <mergeCell ref="J24:K24"/>
    <mergeCell ref="A1:O2"/>
    <mergeCell ref="A6:C6"/>
    <mergeCell ref="D6:F6"/>
    <mergeCell ref="G6:K6"/>
    <mergeCell ref="L6:N6"/>
    <mergeCell ref="O23:P23"/>
    <mergeCell ref="O24:P24"/>
    <mergeCell ref="O6:P6"/>
    <mergeCell ref="L24:N24"/>
    <mergeCell ref="A7:C7"/>
    <mergeCell ref="G7:H7"/>
    <mergeCell ref="J7:K7"/>
    <mergeCell ref="L7:N7"/>
    <mergeCell ref="O7:P7"/>
    <mergeCell ref="A8:C8"/>
    <mergeCell ref="G8:H8"/>
    <mergeCell ref="J8:K8"/>
    <mergeCell ref="L8:N8"/>
    <mergeCell ref="O8:P8"/>
    <mergeCell ref="A9:C9"/>
    <mergeCell ref="G9:H9"/>
    <mergeCell ref="J9:K9"/>
    <mergeCell ref="L9:N9"/>
    <mergeCell ref="O9:P9"/>
    <mergeCell ref="A10:C10"/>
    <mergeCell ref="G10:H10"/>
    <mergeCell ref="J10:K10"/>
    <mergeCell ref="L10:N10"/>
    <mergeCell ref="O10:P10"/>
    <mergeCell ref="A11:C11"/>
    <mergeCell ref="G11:H11"/>
    <mergeCell ref="J11:K11"/>
    <mergeCell ref="L11:N11"/>
    <mergeCell ref="O11:P11"/>
    <mergeCell ref="A12:C12"/>
    <mergeCell ref="G12:H12"/>
    <mergeCell ref="J12:K12"/>
    <mergeCell ref="L12:N12"/>
    <mergeCell ref="O12:P12"/>
    <mergeCell ref="A13:C13"/>
    <mergeCell ref="G13:H13"/>
    <mergeCell ref="J13:K13"/>
    <mergeCell ref="L13:N13"/>
    <mergeCell ref="O13:P13"/>
    <mergeCell ref="A18:C18"/>
    <mergeCell ref="D18:F18"/>
    <mergeCell ref="G18:K18"/>
    <mergeCell ref="L18:N18"/>
    <mergeCell ref="O18:P18"/>
    <mergeCell ref="A19:C19"/>
    <mergeCell ref="G19:H19"/>
    <mergeCell ref="J19:K19"/>
    <mergeCell ref="L19:N19"/>
    <mergeCell ref="O19:P19"/>
    <mergeCell ref="A20:C20"/>
    <mergeCell ref="G20:H20"/>
    <mergeCell ref="J20:K20"/>
    <mergeCell ref="L20:N20"/>
    <mergeCell ref="O20:P20"/>
    <mergeCell ref="A21:C21"/>
    <mergeCell ref="G21:H21"/>
    <mergeCell ref="A25:C25"/>
    <mergeCell ref="O22:P22"/>
    <mergeCell ref="L21:N21"/>
    <mergeCell ref="O21:P21"/>
    <mergeCell ref="J21:K21"/>
    <mergeCell ref="L22:N22"/>
    <mergeCell ref="L23:N23"/>
    <mergeCell ref="G23:H23"/>
    <mergeCell ref="G22:H22"/>
    <mergeCell ref="J22:K22"/>
  </mergeCells>
  <printOptions/>
  <pageMargins left="1.1023622047244095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30"/>
  <sheetViews>
    <sheetView zoomScalePageLayoutView="0" workbookViewId="0" topLeftCell="A1">
      <selection activeCell="V3" sqref="V3:AI3"/>
    </sheetView>
  </sheetViews>
  <sheetFormatPr defaultColWidth="9.00390625" defaultRowHeight="13.5"/>
  <cols>
    <col min="1" max="1" width="3.625" style="0" customWidth="1"/>
    <col min="2" max="11" width="3.25390625" style="0" customWidth="1"/>
    <col min="12" max="32" width="4.50390625" style="0" customWidth="1"/>
    <col min="33" max="35" width="4.625" style="0" customWidth="1"/>
  </cols>
  <sheetData>
    <row r="1" spans="1:38" ht="24.75" customHeight="1">
      <c r="A1" s="6"/>
      <c r="B1" s="6"/>
      <c r="C1" s="6"/>
      <c r="D1" s="6"/>
      <c r="E1" s="220" t="s">
        <v>56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2"/>
      <c r="AB1" s="6"/>
      <c r="AC1" s="6"/>
      <c r="AD1" s="6"/>
      <c r="AE1" s="6"/>
      <c r="AF1" s="6"/>
      <c r="AG1" s="6"/>
      <c r="AH1" s="6"/>
      <c r="AI1" s="6"/>
      <c r="AJ1" s="30"/>
      <c r="AK1" s="30"/>
      <c r="AL1" s="54"/>
    </row>
    <row r="2" spans="1:38" ht="24.75" customHeight="1" thickBot="1">
      <c r="A2" s="31"/>
      <c r="B2" s="31"/>
      <c r="C2" s="31"/>
      <c r="D2" s="31"/>
      <c r="E2" s="223" t="s">
        <v>57</v>
      </c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5"/>
      <c r="AB2" s="6"/>
      <c r="AC2" s="6"/>
      <c r="AD2" s="6"/>
      <c r="AE2" s="6"/>
      <c r="AF2" s="6"/>
      <c r="AG2" s="6"/>
      <c r="AH2" s="6"/>
      <c r="AI2" s="6"/>
      <c r="AJ2" s="30"/>
      <c r="AK2" s="30"/>
      <c r="AL2" s="54"/>
    </row>
    <row r="3" spans="1:38" ht="24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6"/>
      <c r="T3" s="6"/>
      <c r="U3" s="6"/>
      <c r="V3" s="226">
        <v>45305</v>
      </c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30"/>
      <c r="AK3" s="30"/>
      <c r="AL3" s="54"/>
    </row>
    <row r="4" spans="1:37" ht="24.75" customHeight="1">
      <c r="A4" s="31"/>
      <c r="B4" s="31"/>
      <c r="C4" s="31"/>
      <c r="D4" s="31"/>
      <c r="E4" s="31"/>
      <c r="F4" s="31"/>
      <c r="G4" s="31"/>
      <c r="H4" s="55" t="s">
        <v>58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13.5" customHeight="1">
      <c r="A5" s="31"/>
      <c r="B5" s="31"/>
      <c r="C5" s="31"/>
      <c r="D5" s="31"/>
      <c r="E5" s="31"/>
      <c r="F5" s="31"/>
      <c r="G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35.25" customHeight="1" thickBot="1">
      <c r="A6" s="31"/>
      <c r="B6" s="91" t="s">
        <v>151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6"/>
      <c r="AG6" s="6"/>
      <c r="AH6" s="6"/>
      <c r="AI6" s="6"/>
      <c r="AJ6" s="6"/>
      <c r="AK6" s="6"/>
    </row>
    <row r="7" spans="1:37" ht="35.25" customHeight="1" thickBot="1" thickTop="1">
      <c r="A7" s="33" t="s">
        <v>2</v>
      </c>
      <c r="B7" s="234" t="s">
        <v>174</v>
      </c>
      <c r="C7" s="235"/>
      <c r="D7" s="235"/>
      <c r="E7" s="235"/>
      <c r="F7" s="235"/>
      <c r="G7" s="235"/>
      <c r="H7" s="235"/>
      <c r="I7" s="235"/>
      <c r="J7" s="235"/>
      <c r="K7" s="236"/>
      <c r="L7" s="99"/>
      <c r="M7" s="100" t="s">
        <v>172</v>
      </c>
      <c r="N7" s="99"/>
      <c r="O7" s="99"/>
      <c r="P7" s="99"/>
      <c r="Q7" s="99"/>
      <c r="R7" s="99"/>
      <c r="S7" s="99"/>
      <c r="T7" s="99"/>
      <c r="U7" s="104"/>
      <c r="V7" s="101"/>
      <c r="W7" s="102" t="s">
        <v>173</v>
      </c>
      <c r="X7" s="101"/>
      <c r="Y7" s="101"/>
      <c r="Z7" s="101"/>
      <c r="AA7" s="101"/>
      <c r="AB7" s="101"/>
      <c r="AC7" s="101"/>
      <c r="AD7" s="101"/>
      <c r="AE7" s="101"/>
      <c r="AF7" s="103"/>
      <c r="AG7" s="6"/>
      <c r="AH7" s="6"/>
      <c r="AI7" s="6"/>
      <c r="AJ7" s="6"/>
      <c r="AK7" s="6"/>
    </row>
    <row r="8" spans="1:38" ht="35.25" customHeight="1" thickTop="1">
      <c r="A8" s="31"/>
      <c r="B8" s="56" t="s">
        <v>59</v>
      </c>
      <c r="C8" s="227" t="s">
        <v>147</v>
      </c>
      <c r="D8" s="227"/>
      <c r="E8" s="227"/>
      <c r="F8" s="227"/>
      <c r="G8" s="227"/>
      <c r="H8" s="227"/>
      <c r="I8" s="227"/>
      <c r="J8" s="227"/>
      <c r="K8" s="227"/>
      <c r="L8" s="228" t="s">
        <v>175</v>
      </c>
      <c r="M8" s="229"/>
      <c r="N8" s="229"/>
      <c r="O8" s="229"/>
      <c r="P8" s="229"/>
      <c r="Q8" s="229"/>
      <c r="R8" s="229"/>
      <c r="S8" s="229"/>
      <c r="T8" s="229"/>
      <c r="U8" s="230"/>
      <c r="V8" s="231" t="s">
        <v>169</v>
      </c>
      <c r="W8" s="232"/>
      <c r="X8" s="232"/>
      <c r="Y8" s="232"/>
      <c r="Z8" s="232"/>
      <c r="AA8" s="232"/>
      <c r="AB8" s="232"/>
      <c r="AC8" s="232"/>
      <c r="AD8" s="232"/>
      <c r="AE8" s="232"/>
      <c r="AF8" s="233"/>
      <c r="AG8" s="6"/>
      <c r="AH8" s="6"/>
      <c r="AI8" s="6"/>
      <c r="AJ8" s="6"/>
      <c r="AK8" s="6"/>
      <c r="AL8" s="7" t="s">
        <v>2</v>
      </c>
    </row>
    <row r="9" spans="1:38" ht="35.25" customHeight="1">
      <c r="A9" s="31"/>
      <c r="B9" s="57" t="s">
        <v>60</v>
      </c>
      <c r="C9" s="240" t="s">
        <v>148</v>
      </c>
      <c r="D9" s="241"/>
      <c r="E9" s="241"/>
      <c r="F9" s="241"/>
      <c r="G9" s="241"/>
      <c r="H9" s="241"/>
      <c r="I9" s="241"/>
      <c r="J9" s="241"/>
      <c r="K9" s="242"/>
      <c r="L9" s="255" t="s">
        <v>176</v>
      </c>
      <c r="M9" s="238"/>
      <c r="N9" s="238"/>
      <c r="O9" s="238"/>
      <c r="P9" s="238"/>
      <c r="Q9" s="238"/>
      <c r="R9" s="238"/>
      <c r="S9" s="238"/>
      <c r="T9" s="238"/>
      <c r="U9" s="256"/>
      <c r="V9" s="237" t="s">
        <v>177</v>
      </c>
      <c r="W9" s="238"/>
      <c r="X9" s="238"/>
      <c r="Y9" s="238"/>
      <c r="Z9" s="238"/>
      <c r="AA9" s="238"/>
      <c r="AB9" s="238"/>
      <c r="AC9" s="238"/>
      <c r="AD9" s="238"/>
      <c r="AE9" s="238"/>
      <c r="AF9" s="239"/>
      <c r="AG9" s="6"/>
      <c r="AH9" s="6"/>
      <c r="AI9" s="6"/>
      <c r="AJ9" s="6"/>
      <c r="AK9" s="6"/>
      <c r="AL9" s="32" t="s">
        <v>2</v>
      </c>
    </row>
    <row r="10" spans="1:38" ht="35.25" customHeight="1">
      <c r="A10" s="31"/>
      <c r="B10" s="57" t="s">
        <v>61</v>
      </c>
      <c r="C10" s="240" t="s">
        <v>149</v>
      </c>
      <c r="D10" s="241"/>
      <c r="E10" s="241"/>
      <c r="F10" s="241"/>
      <c r="G10" s="241"/>
      <c r="H10" s="241"/>
      <c r="I10" s="241"/>
      <c r="J10" s="241"/>
      <c r="K10" s="242"/>
      <c r="L10" s="243" t="s">
        <v>167</v>
      </c>
      <c r="M10" s="244"/>
      <c r="N10" s="244"/>
      <c r="O10" s="244"/>
      <c r="P10" s="244"/>
      <c r="Q10" s="244"/>
      <c r="R10" s="244"/>
      <c r="S10" s="244"/>
      <c r="T10" s="244"/>
      <c r="U10" s="245"/>
      <c r="V10" s="237" t="s">
        <v>170</v>
      </c>
      <c r="W10" s="238"/>
      <c r="X10" s="238"/>
      <c r="Y10" s="238"/>
      <c r="Z10" s="238"/>
      <c r="AA10" s="238"/>
      <c r="AB10" s="238"/>
      <c r="AC10" s="238"/>
      <c r="AD10" s="238"/>
      <c r="AE10" s="238"/>
      <c r="AF10" s="239"/>
      <c r="AG10" s="6"/>
      <c r="AH10" s="6"/>
      <c r="AI10" s="6"/>
      <c r="AJ10" s="6"/>
      <c r="AK10" s="6"/>
      <c r="AL10" s="32" t="s">
        <v>2</v>
      </c>
    </row>
    <row r="11" spans="1:38" ht="35.25" customHeight="1" thickBot="1">
      <c r="A11" s="31"/>
      <c r="B11" s="58" t="s">
        <v>62</v>
      </c>
      <c r="C11" s="246" t="s">
        <v>150</v>
      </c>
      <c r="D11" s="247"/>
      <c r="E11" s="247"/>
      <c r="F11" s="247"/>
      <c r="G11" s="247"/>
      <c r="H11" s="247"/>
      <c r="I11" s="247"/>
      <c r="J11" s="247"/>
      <c r="K11" s="248"/>
      <c r="L11" s="249" t="s">
        <v>168</v>
      </c>
      <c r="M11" s="250"/>
      <c r="N11" s="250"/>
      <c r="O11" s="250"/>
      <c r="P11" s="250"/>
      <c r="Q11" s="250"/>
      <c r="R11" s="250"/>
      <c r="S11" s="250"/>
      <c r="T11" s="250"/>
      <c r="U11" s="251"/>
      <c r="V11" s="252" t="s">
        <v>171</v>
      </c>
      <c r="W11" s="253"/>
      <c r="X11" s="253"/>
      <c r="Y11" s="253"/>
      <c r="Z11" s="253"/>
      <c r="AA11" s="253"/>
      <c r="AB11" s="253"/>
      <c r="AC11" s="253"/>
      <c r="AD11" s="253"/>
      <c r="AE11" s="253"/>
      <c r="AF11" s="254"/>
      <c r="AG11" s="6"/>
      <c r="AH11" s="6"/>
      <c r="AI11" s="6"/>
      <c r="AJ11" s="6"/>
      <c r="AK11" s="6"/>
      <c r="AL11" s="34" t="s">
        <v>2</v>
      </c>
    </row>
    <row r="12" spans="1:37" ht="35.25" customHeight="1" thickTop="1">
      <c r="A12" s="31"/>
      <c r="B12" s="260" t="s">
        <v>2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6"/>
      <c r="AK12" s="6"/>
    </row>
    <row r="13" spans="1:38" ht="35.25" customHeight="1">
      <c r="A13" s="105"/>
      <c r="B13" s="261" t="str">
        <f>'[1]レギュレーション'!B5</f>
        <v>●ＰＫ戦は、ベンチ入りの人数が少ない方にあわせるか、多い方が全員蹴るか選択できる。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105" t="s">
        <v>2</v>
      </c>
      <c r="AL13" s="106" t="s">
        <v>2</v>
      </c>
    </row>
    <row r="14" spans="1:38" ht="35.25" customHeight="1">
      <c r="A14" s="107"/>
      <c r="B14" s="261" t="str">
        <f>'[1]レギュレーション'!B6</f>
        <v>（５名後はサドンデス）★尚、人数が多いチームが、キーパーのみはできない。</v>
      </c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105" t="s">
        <v>2</v>
      </c>
      <c r="AL14" s="106" t="s">
        <v>2</v>
      </c>
    </row>
    <row r="15" spans="1:38" ht="35.25" customHeight="1">
      <c r="A15" s="105"/>
      <c r="B15" s="261" t="str">
        <f>'[1]レギュレーション'!B7</f>
        <v>★１巡後は、順番変更がOK ！！（サッカーも同様）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</row>
    <row r="16" spans="1:38" ht="110.25" customHeight="1">
      <c r="A16" s="105"/>
      <c r="B16" s="261" t="s">
        <v>63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105" t="s">
        <v>2</v>
      </c>
      <c r="AL16" s="106" t="s">
        <v>2</v>
      </c>
    </row>
    <row r="17" spans="1:38" ht="1.5" customHeight="1" thickBot="1">
      <c r="A17" s="106" t="s">
        <v>2</v>
      </c>
      <c r="B17" s="108" t="s">
        <v>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5"/>
      <c r="AK17" s="105"/>
      <c r="AL17" s="106"/>
    </row>
    <row r="18" spans="1:38" ht="34.5" customHeight="1" thickBot="1" thickTop="1">
      <c r="A18" s="107"/>
      <c r="B18" s="107"/>
      <c r="C18" s="107"/>
      <c r="D18" s="107"/>
      <c r="E18" s="107"/>
      <c r="F18" s="107"/>
      <c r="G18" s="107"/>
      <c r="H18" s="107"/>
      <c r="I18" s="107"/>
      <c r="J18" s="107" t="s">
        <v>0</v>
      </c>
      <c r="K18" s="257" t="s">
        <v>64</v>
      </c>
      <c r="L18" s="258"/>
      <c r="M18" s="258"/>
      <c r="N18" s="258"/>
      <c r="O18" s="258"/>
      <c r="P18" s="258"/>
      <c r="Q18" s="258"/>
      <c r="R18" s="258"/>
      <c r="S18" s="259"/>
      <c r="T18" s="107"/>
      <c r="U18" s="107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7"/>
    </row>
    <row r="19" spans="1:38" ht="34.5" customHeight="1" thickTop="1">
      <c r="A19" s="107"/>
      <c r="B19" s="107"/>
      <c r="C19" s="105" t="s">
        <v>178</v>
      </c>
      <c r="D19" s="105"/>
      <c r="E19" s="107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7"/>
      <c r="AK19" s="107"/>
      <c r="AL19" s="106"/>
    </row>
    <row r="20" spans="1:38" ht="42.75" customHeight="1">
      <c r="A20" s="262" t="s">
        <v>179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109"/>
      <c r="AA20" s="109"/>
      <c r="AB20" s="109"/>
      <c r="AC20" s="109"/>
      <c r="AD20" s="109"/>
      <c r="AE20" s="109"/>
      <c r="AF20" s="109"/>
      <c r="AG20" s="105"/>
      <c r="AH20" s="105"/>
      <c r="AI20" s="105"/>
      <c r="AJ20" s="105"/>
      <c r="AK20" s="105"/>
      <c r="AL20" s="106"/>
    </row>
    <row r="21" spans="1:38" ht="34.5" customHeight="1">
      <c r="A21" s="107"/>
      <c r="B21" s="35" t="s">
        <v>53</v>
      </c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6"/>
    </row>
    <row r="22" spans="1:38" ht="34.5" customHeight="1">
      <c r="A22" s="107"/>
      <c r="B22" s="107"/>
      <c r="C22" s="35" t="s">
        <v>65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6"/>
    </row>
    <row r="23" spans="1:38" ht="34.5" customHeight="1" thickBo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6"/>
    </row>
    <row r="24" spans="1:38" ht="34.5" customHeight="1" thickBot="1" thickTop="1">
      <c r="A24" s="107"/>
      <c r="B24" s="107"/>
      <c r="C24" s="105"/>
      <c r="D24" s="105"/>
      <c r="E24" s="105"/>
      <c r="F24" s="105"/>
      <c r="G24" s="105"/>
      <c r="H24" s="105"/>
      <c r="I24" s="105"/>
      <c r="J24" s="105"/>
      <c r="K24" s="257" t="s">
        <v>66</v>
      </c>
      <c r="L24" s="258"/>
      <c r="M24" s="258"/>
      <c r="N24" s="258"/>
      <c r="O24" s="258"/>
      <c r="P24" s="258"/>
      <c r="Q24" s="258"/>
      <c r="R24" s="258"/>
      <c r="S24" s="259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6"/>
    </row>
    <row r="25" spans="1:38" ht="34.5" customHeight="1" thickTop="1">
      <c r="A25" s="107"/>
      <c r="B25" s="107"/>
      <c r="C25" s="105" t="s">
        <v>67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 t="s">
        <v>180</v>
      </c>
      <c r="Q25" s="105"/>
      <c r="R25" s="105"/>
      <c r="S25" s="105"/>
      <c r="T25" s="105"/>
      <c r="U25" s="106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6"/>
    </row>
    <row r="26" spans="1:38" ht="34.5" customHeight="1">
      <c r="A26" s="107"/>
      <c r="B26" s="107"/>
      <c r="C26" s="105" t="s">
        <v>68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6"/>
    </row>
    <row r="27" spans="1:38" ht="34.5" customHeight="1">
      <c r="A27" s="107"/>
      <c r="B27" s="107"/>
      <c r="C27" s="105" t="s">
        <v>69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6"/>
    </row>
    <row r="28" spans="1:38" ht="34.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6"/>
    </row>
    <row r="29" spans="1:37" ht="34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2:21" ht="34.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ht="34.5" customHeight="1"/>
    <row r="32" ht="34.5" customHeight="1"/>
  </sheetData>
  <sheetProtection/>
  <mergeCells count="24">
    <mergeCell ref="K24:S24"/>
    <mergeCell ref="B12:AI12"/>
    <mergeCell ref="B13:AJ13"/>
    <mergeCell ref="B14:AJ14"/>
    <mergeCell ref="B15:AL15"/>
    <mergeCell ref="B16:AJ16"/>
    <mergeCell ref="K18:S18"/>
    <mergeCell ref="A20:Y20"/>
    <mergeCell ref="V9:AF9"/>
    <mergeCell ref="C10:K10"/>
    <mergeCell ref="L10:U10"/>
    <mergeCell ref="V10:AF10"/>
    <mergeCell ref="C11:K11"/>
    <mergeCell ref="L11:U11"/>
    <mergeCell ref="V11:AF11"/>
    <mergeCell ref="C9:K9"/>
    <mergeCell ref="L9:U9"/>
    <mergeCell ref="E1:AA1"/>
    <mergeCell ref="E2:AA2"/>
    <mergeCell ref="V3:AI3"/>
    <mergeCell ref="C8:K8"/>
    <mergeCell ref="L8:U8"/>
    <mergeCell ref="V8:AF8"/>
    <mergeCell ref="B7:K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隆司</dc:creator>
  <cp:keywords/>
  <dc:description/>
  <cp:lastModifiedBy>順一 長内</cp:lastModifiedBy>
  <cp:lastPrinted>2024-01-15T02:11:37Z</cp:lastPrinted>
  <dcterms:created xsi:type="dcterms:W3CDTF">2003-04-15T21:08:14Z</dcterms:created>
  <dcterms:modified xsi:type="dcterms:W3CDTF">2024-01-15T02:12:52Z</dcterms:modified>
  <cp:category/>
  <cp:version/>
  <cp:contentType/>
  <cp:contentStatus/>
</cp:coreProperties>
</file>